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2\NCTPA\NCTPA\FINANCE\CONTRACT ADMIN\05_Contracts and Agreements\2025\25-C40 ADA DETERMINATION EVALUATOR SERVICES (25-R30)\2. Solicitation\"/>
    </mc:Choice>
  </mc:AlternateContent>
  <xr:revisionPtr revIDLastSave="0" documentId="13_ncr:1_{81C0D1BC-944C-46D6-9CAE-C74DA3B3B7FE}" xr6:coauthVersionLast="47" xr6:coauthVersionMax="47" xr10:uidLastSave="{00000000-0000-0000-0000-000000000000}"/>
  <bookViews>
    <workbookView xWindow="30930" yWindow="2565" windowWidth="21600" windowHeight="11295" firstSheet="1" activeTab="1" xr2:uid="{00000000-000D-0000-FFFF-FFFF00000000}"/>
  </bookViews>
  <sheets>
    <sheet name="Responsiveness" sheetId="6" state="hidden" r:id="rId1"/>
    <sheet name="GENERATOR" sheetId="5" r:id="rId2"/>
  </sheets>
  <definedNames>
    <definedName name="_xlnm.Print_Area" localSheetId="1">GENERATOR!$B$1:$G$40</definedName>
    <definedName name="_xlnm.Print_Area" localSheetId="0">Responsiveness!$A$1:$L$96</definedName>
    <definedName name="Z_A90F4EA1_E146_11D4_A8F5_0008C785CB7F_.wvu.Cols" localSheetId="1" hidden="1">GENERATOR!#REF!,GENERATOR!$C:$C,GENERATOR!#REF!,GENERATOR!#REF!</definedName>
    <definedName name="Z_A90F4EA1_E146_11D4_A8F5_0008C785CB7F_.wvu.Cols" localSheetId="0" hidden="1">Responsiveness!#REF!,Responsiveness!$F:$H,Responsiveness!#REF!,Responsiveness!#REF!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5" l="1"/>
  <c r="F28" i="5"/>
  <c r="F27" i="5"/>
  <c r="F26" i="5"/>
  <c r="F25" i="5"/>
  <c r="F21" i="5"/>
  <c r="F20" i="5"/>
  <c r="F19" i="5"/>
  <c r="F18" i="5"/>
  <c r="F17" i="5"/>
  <c r="F13" i="5"/>
  <c r="F32" i="5" l="1"/>
  <c r="J83" i="6"/>
  <c r="I83" i="6"/>
  <c r="H83" i="6"/>
  <c r="G83" i="6"/>
  <c r="F83" i="6"/>
  <c r="E83" i="6"/>
  <c r="D83" i="6"/>
  <c r="C83" i="6"/>
  <c r="K78" i="6"/>
  <c r="J78" i="6" s="1"/>
  <c r="K73" i="6"/>
  <c r="J73" i="6" s="1"/>
  <c r="I73" i="6"/>
  <c r="G73" i="6"/>
  <c r="E73" i="6"/>
  <c r="D73" i="6"/>
  <c r="C73" i="6"/>
  <c r="K67" i="6"/>
  <c r="C67" i="6" s="1"/>
  <c r="H67" i="6"/>
  <c r="F67" i="6"/>
  <c r="K30" i="6"/>
  <c r="J30" i="6"/>
  <c r="I30" i="6"/>
  <c r="H30" i="6"/>
  <c r="G30" i="6"/>
  <c r="F30" i="6"/>
  <c r="E30" i="6"/>
  <c r="D30" i="6"/>
  <c r="B30" i="6"/>
  <c r="K25" i="6"/>
  <c r="J25" i="6"/>
  <c r="I25" i="6"/>
  <c r="H25" i="6"/>
  <c r="G25" i="6"/>
  <c r="F25" i="6"/>
  <c r="E25" i="6"/>
  <c r="D25" i="6"/>
  <c r="B25" i="6"/>
  <c r="K21" i="6"/>
  <c r="J21" i="6"/>
  <c r="I21" i="6"/>
  <c r="H21" i="6"/>
  <c r="G21" i="6"/>
  <c r="F21" i="6"/>
  <c r="E21" i="6"/>
  <c r="D21" i="6"/>
  <c r="B21" i="6"/>
  <c r="K16" i="6"/>
  <c r="J16" i="6"/>
  <c r="I16" i="6"/>
  <c r="H16" i="6"/>
  <c r="G16" i="6"/>
  <c r="F16" i="6"/>
  <c r="E16" i="6"/>
  <c r="D16" i="6"/>
  <c r="B16" i="6"/>
  <c r="K11" i="6"/>
  <c r="J11" i="6"/>
  <c r="I11" i="6"/>
  <c r="H11" i="6"/>
  <c r="G11" i="6"/>
  <c r="F11" i="6"/>
  <c r="E11" i="6"/>
  <c r="D11" i="6"/>
  <c r="B11" i="6"/>
  <c r="K5" i="6"/>
  <c r="J5" i="6"/>
  <c r="I5" i="6"/>
  <c r="H5" i="6"/>
  <c r="G5" i="6"/>
  <c r="F5" i="6"/>
  <c r="E5" i="6"/>
  <c r="D5" i="6"/>
  <c r="B5" i="6"/>
  <c r="F73" i="6" l="1"/>
  <c r="G67" i="6"/>
  <c r="G78" i="6"/>
  <c r="G85" i="6" s="1"/>
  <c r="D67" i="6"/>
  <c r="J67" i="6"/>
  <c r="C78" i="6"/>
  <c r="C85" i="6" s="1"/>
  <c r="E67" i="6"/>
  <c r="I67" i="6"/>
  <c r="H73" i="6"/>
  <c r="D78" i="6"/>
  <c r="H78" i="6"/>
  <c r="E78" i="6"/>
  <c r="I78" i="6"/>
  <c r="F78" i="6"/>
  <c r="F85" i="6" s="1"/>
  <c r="E35" i="6"/>
  <c r="G35" i="6"/>
  <c r="I35" i="6"/>
  <c r="K35" i="6"/>
  <c r="D35" i="6"/>
  <c r="F35" i="6"/>
  <c r="H35" i="6"/>
  <c r="J35" i="6"/>
  <c r="J85" i="6"/>
  <c r="D85" i="6" l="1"/>
  <c r="E85" i="6"/>
  <c r="H85" i="6"/>
  <c r="I85" i="6"/>
</calcChain>
</file>

<file path=xl/sharedStrings.xml><?xml version="1.0" encoding="utf-8"?>
<sst xmlns="http://schemas.openxmlformats.org/spreadsheetml/2006/main" count="106" uniqueCount="64">
  <si>
    <t>Importance in Category</t>
  </si>
  <si>
    <t>Scoring Comments</t>
  </si>
  <si>
    <t>TOTAL WEIGHTED SCORE</t>
  </si>
  <si>
    <t>West Napa fault near airport, fault lines affect all properties similarly</t>
  </si>
  <si>
    <t>See PDF's of soil types to analyze</t>
  </si>
  <si>
    <t xml:space="preserve">(All Info from Napa Couty WICC website and interactive map  Site 3: Freshwater emergent wetland, Suscol Creek directly adjacent and to the south; </t>
  </si>
  <si>
    <t>(All Info from Napa Couty WICC website and interactive map) Site 1: Suscol Creek adjacennt and to the north?; Site 3: Freshwater emergent wetland, Suscol Creek directly adjacent and to the south?; Site 6: Sheehy Creek adjacent to and north of site?  Site 20: 100 year and 500 year flood plains to south and northwest (not on property)</t>
  </si>
  <si>
    <t>Scoring Criteria</t>
  </si>
  <si>
    <t>Selection Criteria</t>
  </si>
  <si>
    <t xml:space="preserve"> SCREENING MATRIX </t>
  </si>
  <si>
    <t>5  Completely Agree
4  Agree
3  Neither Agree or Disagree/ Neutral
2  Disagree
1  Completely Disagree
0  Does not specify</t>
  </si>
  <si>
    <t>INSTRUCTIONS: 1) place your score in the yellow boxes below for each site; 2) Score 0 - 5 points. See "Notes" for explanation. You may put your personal comments in last column to document your scoring.</t>
  </si>
  <si>
    <t>1. Background &amp; Experience (35% weight)</t>
  </si>
  <si>
    <t>2. Public Sector Experience (30% weight)</t>
  </si>
  <si>
    <t>3. Qualification of Proposer (20% weight)</t>
  </si>
  <si>
    <t>4. Training of Personnel (15% weighted)</t>
  </si>
  <si>
    <t>Coros</t>
  </si>
  <si>
    <t>Green Media</t>
  </si>
  <si>
    <t>MIG</t>
  </si>
  <si>
    <t>Fluid NRG</t>
  </si>
  <si>
    <t>KHB</t>
  </si>
  <si>
    <t>The Mechanism</t>
  </si>
  <si>
    <t>Green Ideas</t>
  </si>
  <si>
    <t>Circlepoint</t>
  </si>
  <si>
    <t>each point</t>
  </si>
  <si>
    <t>Point Conversion</t>
  </si>
  <si>
    <t>1st</t>
  </si>
  <si>
    <t>3rd</t>
  </si>
  <si>
    <t>4th</t>
  </si>
  <si>
    <t>5th</t>
  </si>
  <si>
    <t>6th</t>
  </si>
  <si>
    <t>7th</t>
  </si>
  <si>
    <t>Green ideas</t>
  </si>
  <si>
    <t>2nd (tie)</t>
  </si>
  <si>
    <t>1. Affordability (Pass/Fail)</t>
  </si>
  <si>
    <t>2. Unacceptable Exceptions, Conditions, Reservations and Understandings</t>
  </si>
  <si>
    <t xml:space="preserve">3. Integrity and Satisfactory Performance </t>
  </si>
  <si>
    <t>4. Sufficient Financial Strength</t>
  </si>
  <si>
    <t>5. Compliance with Federal Requirements of this RFP</t>
  </si>
  <si>
    <t>Tasks</t>
  </si>
  <si>
    <t>TOTAL COST</t>
  </si>
  <si>
    <t>Comments</t>
  </si>
  <si>
    <r>
      <rPr>
        <u/>
        <sz val="12"/>
        <rFont val="Arial"/>
        <family val="2"/>
      </rPr>
      <t>INSTRUCTIONS</t>
    </r>
    <r>
      <rPr>
        <sz val="12"/>
        <rFont val="Arial"/>
        <family val="2"/>
      </rPr>
      <t xml:space="preserve"> 
                                                                                                       </t>
    </r>
  </si>
  <si>
    <t>Number of Units</t>
  </si>
  <si>
    <t>Unit of Issue</t>
  </si>
  <si>
    <t>YEAR TWO SERVICES</t>
  </si>
  <si>
    <t>YEAR THREE SERVICES</t>
  </si>
  <si>
    <t>Amount</t>
  </si>
  <si>
    <t xml:space="preserve">YEAR ONE SERVICES </t>
  </si>
  <si>
    <t>Annual Subtotal</t>
  </si>
  <si>
    <t>Year</t>
  </si>
  <si>
    <t>1.  START-UP COSTS</t>
  </si>
  <si>
    <t>MONTH</t>
  </si>
  <si>
    <t>MO</t>
  </si>
  <si>
    <t>OPTION YEAR ONE SERVICES</t>
  </si>
  <si>
    <t>OPTION YEAR TWO SERVICES</t>
  </si>
  <si>
    <t>3.  COST PER EVALUATION</t>
  </si>
  <si>
    <t>2. MONTHLY ADMINISTRATIVE COSTS (Fixed Costs)</t>
  </si>
  <si>
    <t>2) Attach to this Cover Summary Sheet the Firm's Fixed Rate/Fee Schedule for Year One with estimated % increases for each year following.</t>
  </si>
  <si>
    <t>INITIAL START-UP COSTS</t>
  </si>
  <si>
    <t>1) For #3, provide a cost proposal per evaluation based on the average number of evaluations conducted for NVTA annually.</t>
  </si>
  <si>
    <t>EA</t>
  </si>
  <si>
    <t>LS</t>
  </si>
  <si>
    <t xml:space="preserve"> RFP 25-R30           COST PROPOSAL - COVER SUMMARY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</si>
</sst>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&quot;$&quot;#,##0.00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9" tint="0.79998168889431442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22"/>
      <color theme="0"/>
      <name val="Arial"/>
      <family val="2"/>
    </font>
    <font>
      <sz val="1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color rgb="FF00B0F0"/>
      <name val="Arial"/>
      <family val="2"/>
    </font>
    <font>
      <sz val="12"/>
      <color theme="0"/>
      <name val="Calibri"/>
      <family val="2"/>
      <scheme val="minor"/>
    </font>
    <font>
      <sz val="12"/>
      <color rgb="FF00B0F0"/>
      <name val="Calibri"/>
      <family val="2"/>
      <scheme val="minor"/>
    </font>
    <font>
      <u/>
      <sz val="12"/>
      <name val="Arial"/>
      <family val="2"/>
    </font>
    <font>
      <b/>
      <sz val="2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9" fontId="3" fillId="0" borderId="0" xfId="1" applyFont="1" applyFill="1" applyBorder="1" applyProtection="1"/>
    <xf numFmtId="164" fontId="7" fillId="2" borderId="0" xfId="0" applyNumberFormat="1" applyFont="1" applyFill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1" fillId="5" borderId="9" xfId="0" applyFont="1" applyFill="1" applyBorder="1"/>
    <xf numFmtId="0" fontId="1" fillId="5" borderId="2" xfId="0" applyFont="1" applyFill="1" applyBorder="1"/>
    <xf numFmtId="49" fontId="2" fillId="4" borderId="1" xfId="0" applyNumberFormat="1" applyFont="1" applyFill="1" applyBorder="1" applyAlignment="1">
      <alignment textRotation="90" wrapText="1"/>
    </xf>
    <xf numFmtId="49" fontId="2" fillId="4" borderId="1" xfId="0" applyNumberFormat="1" applyFont="1" applyFill="1" applyBorder="1" applyAlignment="1">
      <alignment horizontal="center" textRotation="90" wrapText="1"/>
    </xf>
    <xf numFmtId="49" fontId="17" fillId="6" borderId="1" xfId="0" applyNumberFormat="1" applyFont="1" applyFill="1" applyBorder="1" applyAlignment="1">
      <alignment horizontal="center" vertical="center" textRotation="90" wrapText="1"/>
    </xf>
    <xf numFmtId="49" fontId="14" fillId="6" borderId="1" xfId="0" applyNumberFormat="1" applyFont="1" applyFill="1" applyBorder="1" applyAlignment="1">
      <alignment horizontal="center" vertical="center" textRotation="90" wrapText="1"/>
    </xf>
    <xf numFmtId="1" fontId="3" fillId="0" borderId="0" xfId="1" applyNumberFormat="1" applyFont="1" applyFill="1" applyBorder="1" applyAlignment="1" applyProtection="1">
      <alignment horizontal="center"/>
    </xf>
    <xf numFmtId="0" fontId="0" fillId="0" borderId="6" xfId="0" applyBorder="1"/>
    <xf numFmtId="2" fontId="3" fillId="0" borderId="0" xfId="1" applyNumberFormat="1" applyFont="1" applyFill="1" applyBorder="1" applyProtection="1"/>
    <xf numFmtId="2" fontId="3" fillId="0" borderId="0" xfId="1" applyNumberFormat="1" applyFont="1" applyFill="1" applyBorder="1" applyAlignment="1" applyProtection="1">
      <alignment horizontal="center"/>
    </xf>
    <xf numFmtId="0" fontId="8" fillId="0" borderId="7" xfId="0" applyFont="1" applyBorder="1"/>
    <xf numFmtId="0" fontId="16" fillId="0" borderId="8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1" fillId="0" borderId="6" xfId="2" applyFont="1" applyBorder="1" applyAlignment="1" applyProtection="1">
      <alignment wrapText="1"/>
    </xf>
    <xf numFmtId="0" fontId="11" fillId="0" borderId="6" xfId="0" applyFont="1" applyBorder="1" applyAlignment="1">
      <alignment horizontal="left" wrapText="1"/>
    </xf>
    <xf numFmtId="0" fontId="12" fillId="0" borderId="6" xfId="0" applyFont="1" applyBorder="1"/>
    <xf numFmtId="0" fontId="15" fillId="5" borderId="4" xfId="0" applyFont="1" applyFill="1" applyBorder="1"/>
    <xf numFmtId="0" fontId="8" fillId="3" borderId="5" xfId="0" applyFont="1" applyFill="1" applyBorder="1" applyAlignment="1">
      <alignment wrapText="1"/>
    </xf>
    <xf numFmtId="0" fontId="9" fillId="4" borderId="5" xfId="0" applyFont="1" applyFill="1" applyBorder="1" applyAlignment="1">
      <alignment horizontal="center" vertical="center" wrapText="1"/>
    </xf>
    <xf numFmtId="0" fontId="10" fillId="5" borderId="11" xfId="0" applyFont="1" applyFill="1" applyBorder="1"/>
    <xf numFmtId="0" fontId="4" fillId="4" borderId="1" xfId="0" applyFont="1" applyFill="1" applyBorder="1" applyAlignment="1">
      <alignment horizontal="centerContinuous" vertical="center" wrapText="1"/>
    </xf>
    <xf numFmtId="0" fontId="5" fillId="2" borderId="12" xfId="0" applyFont="1" applyFill="1" applyBorder="1"/>
    <xf numFmtId="0" fontId="1" fillId="0" borderId="11" xfId="0" applyFont="1" applyBorder="1" applyAlignment="1">
      <alignment wrapText="1"/>
    </xf>
    <xf numFmtId="0" fontId="1" fillId="0" borderId="11" xfId="0" applyFont="1" applyBorder="1"/>
    <xf numFmtId="0" fontId="0" fillId="0" borderId="11" xfId="0" applyBorder="1"/>
    <xf numFmtId="0" fontId="5" fillId="2" borderId="1" xfId="0" applyFont="1" applyFill="1" applyBorder="1"/>
    <xf numFmtId="0" fontId="0" fillId="0" borderId="11" xfId="0" applyBorder="1" applyAlignment="1">
      <alignment wrapText="1"/>
    </xf>
    <xf numFmtId="0" fontId="6" fillId="2" borderId="13" xfId="0" applyFont="1" applyFill="1" applyBorder="1" applyAlignment="1">
      <alignment horizontal="center"/>
    </xf>
    <xf numFmtId="0" fontId="0" fillId="0" borderId="3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" fontId="19" fillId="3" borderId="1" xfId="0" applyNumberFormat="1" applyFont="1" applyFill="1" applyBorder="1" applyAlignment="1" applyProtection="1">
      <alignment horizontal="center" vertical="center"/>
      <protection locked="0"/>
    </xf>
    <xf numFmtId="1" fontId="20" fillId="3" borderId="1" xfId="0" applyNumberFormat="1" applyFont="1" applyFill="1" applyBorder="1" applyAlignment="1" applyProtection="1">
      <alignment horizontal="center" vertical="center"/>
      <protection locked="0"/>
    </xf>
    <xf numFmtId="0" fontId="16" fillId="7" borderId="3" xfId="0" applyFont="1" applyFill="1" applyBorder="1" applyAlignment="1">
      <alignment horizontal="left" vertical="center" wrapText="1"/>
    </xf>
    <xf numFmtId="0" fontId="16" fillId="7" borderId="3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center" vertical="center" wrapText="1"/>
    </xf>
    <xf numFmtId="0" fontId="2" fillId="5" borderId="10" xfId="0" applyFont="1" applyFill="1" applyBorder="1"/>
    <xf numFmtId="0" fontId="1" fillId="4" borderId="1" xfId="0" applyFont="1" applyFill="1" applyBorder="1" applyAlignment="1">
      <alignment horizontal="left" vertical="top" wrapText="1"/>
    </xf>
    <xf numFmtId="2" fontId="0" fillId="0" borderId="0" xfId="0" applyNumberFormat="1"/>
    <xf numFmtId="0" fontId="0" fillId="0" borderId="7" xfId="0" applyBorder="1"/>
    <xf numFmtId="2" fontId="7" fillId="2" borderId="7" xfId="0" applyNumberFormat="1" applyFont="1" applyFill="1" applyBorder="1" applyAlignment="1">
      <alignment horizontal="center"/>
    </xf>
    <xf numFmtId="0" fontId="1" fillId="5" borderId="0" xfId="0" applyFont="1" applyFill="1"/>
    <xf numFmtId="165" fontId="0" fillId="0" borderId="0" xfId="3" applyNumberFormat="1" applyFont="1"/>
    <xf numFmtId="165" fontId="0" fillId="0" borderId="1" xfId="3" applyNumberFormat="1" applyFont="1" applyBorder="1"/>
    <xf numFmtId="1" fontId="7" fillId="2" borderId="0" xfId="0" applyNumberFormat="1" applyFont="1" applyFill="1" applyAlignment="1">
      <alignment horizontal="center" vertical="center"/>
    </xf>
    <xf numFmtId="1" fontId="7" fillId="2" borderId="7" xfId="0" applyNumberFormat="1" applyFont="1" applyFill="1" applyBorder="1" applyAlignment="1">
      <alignment horizontal="center"/>
    </xf>
    <xf numFmtId="0" fontId="5" fillId="2" borderId="11" xfId="0" applyFont="1" applyFill="1" applyBorder="1"/>
    <xf numFmtId="0" fontId="6" fillId="2" borderId="13" xfId="0" applyFont="1" applyFill="1" applyBorder="1" applyAlignment="1">
      <alignment horizontal="right"/>
    </xf>
    <xf numFmtId="0" fontId="0" fillId="9" borderId="0" xfId="0" applyFill="1"/>
    <xf numFmtId="165" fontId="0" fillId="9" borderId="0" xfId="3" applyNumberFormat="1" applyFont="1" applyFill="1"/>
    <xf numFmtId="2" fontId="24" fillId="2" borderId="0" xfId="0" applyNumberFormat="1" applyFont="1" applyFill="1" applyAlignment="1">
      <alignment horizontal="center" vertical="center"/>
    </xf>
    <xf numFmtId="0" fontId="22" fillId="9" borderId="0" xfId="0" applyFont="1" applyFill="1"/>
    <xf numFmtId="0" fontId="1" fillId="5" borderId="16" xfId="0" applyFont="1" applyFill="1" applyBorder="1"/>
    <xf numFmtId="0" fontId="9" fillId="4" borderId="1" xfId="0" applyFont="1" applyFill="1" applyBorder="1" applyAlignment="1">
      <alignment horizontal="center" vertical="center" wrapText="1"/>
    </xf>
    <xf numFmtId="0" fontId="25" fillId="7" borderId="16" xfId="0" applyFont="1" applyFill="1" applyBorder="1" applyAlignment="1">
      <alignment horizontal="left" vertical="center"/>
    </xf>
    <xf numFmtId="0" fontId="26" fillId="7" borderId="16" xfId="0" applyFont="1" applyFill="1" applyBorder="1" applyAlignment="1">
      <alignment horizontal="left" vertical="center"/>
    </xf>
    <xf numFmtId="0" fontId="16" fillId="7" borderId="17" xfId="0" applyFont="1" applyFill="1" applyBorder="1" applyAlignment="1">
      <alignment horizontal="left" vertical="center"/>
    </xf>
    <xf numFmtId="0" fontId="1" fillId="9" borderId="0" xfId="0" applyFont="1" applyFill="1"/>
    <xf numFmtId="0" fontId="1" fillId="10" borderId="11" xfId="0" applyFont="1" applyFill="1" applyBorder="1" applyAlignment="1">
      <alignment wrapText="1"/>
    </xf>
    <xf numFmtId="2" fontId="22" fillId="10" borderId="0" xfId="1" applyNumberFormat="1" applyFont="1" applyFill="1" applyBorder="1" applyProtection="1"/>
    <xf numFmtId="1" fontId="17" fillId="4" borderId="10" xfId="0" applyNumberFormat="1" applyFont="1" applyFill="1" applyBorder="1" applyAlignment="1">
      <alignment horizontal="center" vertical="center" textRotation="90" wrapText="1"/>
    </xf>
    <xf numFmtId="1" fontId="0" fillId="11" borderId="1" xfId="0" applyNumberForma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>
      <alignment horizontal="centerContinuous" vertical="center" wrapText="1"/>
    </xf>
    <xf numFmtId="0" fontId="10" fillId="5" borderId="12" xfId="0" applyFont="1" applyFill="1" applyBorder="1"/>
    <xf numFmtId="0" fontId="2" fillId="11" borderId="21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1" fontId="17" fillId="4" borderId="1" xfId="0" applyNumberFormat="1" applyFont="1" applyFill="1" applyBorder="1" applyAlignment="1">
      <alignment horizontal="center" vertical="center" textRotation="90" wrapText="1"/>
    </xf>
    <xf numFmtId="0" fontId="2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0" fillId="10" borderId="3" xfId="0" applyFill="1" applyBorder="1" applyAlignment="1">
      <alignment horizontal="left" wrapText="1"/>
    </xf>
    <xf numFmtId="166" fontId="0" fillId="11" borderId="1" xfId="0" applyNumberFormat="1" applyFill="1" applyBorder="1" applyAlignment="1" applyProtection="1">
      <alignment horizontal="center" vertical="center"/>
      <protection locked="0"/>
    </xf>
    <xf numFmtId="44" fontId="0" fillId="11" borderId="1" xfId="0" applyNumberFormat="1" applyFill="1" applyBorder="1" applyAlignment="1" applyProtection="1">
      <alignment horizontal="center" vertical="center"/>
      <protection locked="0"/>
    </xf>
    <xf numFmtId="166" fontId="7" fillId="2" borderId="7" xfId="0" applyNumberFormat="1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10" xfId="0" applyFont="1" applyFill="1" applyBorder="1" applyAlignment="1">
      <alignment horizontal="left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wrapText="1"/>
    </xf>
    <xf numFmtId="0" fontId="8" fillId="3" borderId="0" xfId="0" applyFont="1" applyFill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28" fillId="5" borderId="19" xfId="0" applyFont="1" applyFill="1" applyBorder="1" applyAlignment="1">
      <alignment horizontal="left"/>
    </xf>
    <xf numFmtId="0" fontId="28" fillId="5" borderId="20" xfId="0" applyFont="1" applyFill="1" applyBorder="1" applyAlignment="1">
      <alignment horizontal="left"/>
    </xf>
    <xf numFmtId="0" fontId="28" fillId="5" borderId="18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 wrapText="1"/>
    </xf>
    <xf numFmtId="0" fontId="8" fillId="3" borderId="20" xfId="0" applyFont="1" applyFill="1" applyBorder="1" applyAlignment="1">
      <alignment horizontal="left" wrapText="1"/>
    </xf>
    <xf numFmtId="0" fontId="1" fillId="0" borderId="20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left" wrapText="1"/>
    </xf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NCTPA SITE SCREENING</a:t>
            </a:r>
          </a:p>
        </c:rich>
      </c:tx>
      <c:layout>
        <c:manualLayout>
          <c:xMode val="edge"/>
          <c:yMode val="edge"/>
          <c:x val="1.3610484004184792E-2"/>
          <c:y val="1.737371481047138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6885417226990873E-2"/>
          <c:y val="0.20161074974323864"/>
          <c:w val="0.89484301804046662"/>
          <c:h val="0.714490145253582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Responsiveness!$D$3</c:f>
              <c:strCache>
                <c:ptCount val="1"/>
                <c:pt idx="0">
                  <c:v>Circlepoint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Responsiveness!$D$35</c:f>
              <c:numCache>
                <c:formatCode>0.00</c:formatCode>
                <c:ptCount val="1"/>
                <c:pt idx="0">
                  <c:v>3.2124999999999999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D4-4917-80C3-F5962B708A35}"/>
            </c:ext>
          </c:extLst>
        </c:ser>
        <c:ser>
          <c:idx val="1"/>
          <c:order val="1"/>
          <c:tx>
            <c:strRef>
              <c:f>Responsiveness!$E$3</c:f>
              <c:strCache>
                <c:ptCount val="1"/>
                <c:pt idx="0">
                  <c:v>Coros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Responsiveness!$E$35</c:f>
              <c:numCache>
                <c:formatCode>0.00</c:formatCode>
                <c:ptCount val="1"/>
                <c:pt idx="0">
                  <c:v>2.8249999999999997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D4-4917-80C3-F5962B708A35}"/>
            </c:ext>
          </c:extLst>
        </c:ser>
        <c:ser>
          <c:idx val="2"/>
          <c:order val="2"/>
          <c:tx>
            <c:strRef>
              <c:f>Responsiveness!$F$3</c:f>
              <c:strCache>
                <c:ptCount val="1"/>
                <c:pt idx="0">
                  <c:v>Green Media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Responsiveness!$F$35</c:f>
              <c:numCache>
                <c:formatCode>0.00</c:formatCode>
                <c:ptCount val="1"/>
                <c:pt idx="0">
                  <c:v>3.5874999999999995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D4-4917-80C3-F5962B708A35}"/>
            </c:ext>
          </c:extLst>
        </c:ser>
        <c:ser>
          <c:idx val="3"/>
          <c:order val="3"/>
          <c:tx>
            <c:strRef>
              <c:f>Responsiveness!$G$3</c:f>
              <c:strCache>
                <c:ptCount val="1"/>
                <c:pt idx="0">
                  <c:v>Fluid NRG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Responsiveness!$G$35</c:f>
              <c:numCache>
                <c:formatCode>0.00</c:formatCode>
                <c:ptCount val="1"/>
                <c:pt idx="0">
                  <c:v>3.4125000000000001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D4-4917-80C3-F5962B708A35}"/>
            </c:ext>
          </c:extLst>
        </c:ser>
        <c:ser>
          <c:idx val="4"/>
          <c:order val="4"/>
          <c:tx>
            <c:strRef>
              <c:f>Responsiveness!$H$3</c:f>
              <c:strCache>
                <c:ptCount val="1"/>
                <c:pt idx="0">
                  <c:v>MIG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Responsiveness!$H$35</c:f>
              <c:numCache>
                <c:formatCode>0.00</c:formatCode>
                <c:ptCount val="1"/>
                <c:pt idx="0">
                  <c:v>3.6124999999999998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D4-4917-80C3-F5962B708A35}"/>
            </c:ext>
          </c:extLst>
        </c:ser>
        <c:ser>
          <c:idx val="5"/>
          <c:order val="5"/>
          <c:tx>
            <c:strRef>
              <c:f>Responsiveness!$I$3</c:f>
              <c:strCache>
                <c:ptCount val="1"/>
                <c:pt idx="0">
                  <c:v>KHB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Responsiveness!$I$35</c:f>
              <c:numCache>
                <c:formatCode>0.00</c:formatCode>
                <c:ptCount val="1"/>
                <c:pt idx="0">
                  <c:v>2.7499999999999996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D4-4917-80C3-F5962B708A35}"/>
            </c:ext>
          </c:extLst>
        </c:ser>
        <c:ser>
          <c:idx val="6"/>
          <c:order val="6"/>
          <c:tx>
            <c:strRef>
              <c:f>Responsiveness!$J$3</c:f>
              <c:strCache>
                <c:ptCount val="1"/>
                <c:pt idx="0">
                  <c:v>The Mechanism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Responsiveness!$J$35</c:f>
              <c:numCache>
                <c:formatCode>0.00</c:formatCode>
                <c:ptCount val="1"/>
                <c:pt idx="0">
                  <c:v>3.0999999999999996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ED4-4917-80C3-F5962B708A35}"/>
            </c:ext>
          </c:extLst>
        </c:ser>
        <c:ser>
          <c:idx val="7"/>
          <c:order val="7"/>
          <c:tx>
            <c:strRef>
              <c:f>Responsiveness!$K$3</c:f>
              <c:strCache>
                <c:ptCount val="1"/>
                <c:pt idx="0">
                  <c:v>Green Ideas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Responsiveness!$K$35</c:f>
              <c:numCache>
                <c:formatCode>0.00</c:formatCode>
                <c:ptCount val="1"/>
                <c:pt idx="0">
                  <c:v>3.8749999999999996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D4-4917-80C3-F5962B708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7659648"/>
        <c:axId val="107661568"/>
      </c:barChart>
      <c:catAx>
        <c:axId val="107659648"/>
        <c:scaling>
          <c:orientation val="minMax"/>
        </c:scaling>
        <c:delete val="0"/>
        <c:axPos val="b"/>
        <c:majorGridlines/>
        <c:majorTickMark val="none"/>
        <c:minorTickMark val="none"/>
        <c:tickLblPos val="none"/>
        <c:crossAx val="107661568"/>
        <c:crossesAt val="0"/>
        <c:auto val="1"/>
        <c:lblAlgn val="ctr"/>
        <c:lblOffset val="100"/>
        <c:noMultiLvlLbl val="0"/>
      </c:catAx>
      <c:valAx>
        <c:axId val="10766156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76596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7.7262767661269105E-2"/>
          <c:y val="8.85070482263077E-2"/>
          <c:w val="0.83565367656193157"/>
          <c:h val="0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000000000000044" r="0.75000000000000044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33868</xdr:colOff>
      <xdr:row>36</xdr:row>
      <xdr:rowOff>137584</xdr:rowOff>
    </xdr:from>
    <xdr:to>
      <xdr:col>12</xdr:col>
      <xdr:colOff>21167</xdr:colOff>
      <xdr:row>62</xdr:row>
      <xdr:rowOff>10583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</xdr:colOff>
      <xdr:row>1</xdr:row>
      <xdr:rowOff>166685</xdr:rowOff>
    </xdr:from>
    <xdr:to>
      <xdr:col>1</xdr:col>
      <xdr:colOff>2774156</xdr:colOff>
      <xdr:row>1</xdr:row>
      <xdr:rowOff>797718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18" y="333373"/>
          <a:ext cx="2738438" cy="631033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2905124</xdr:colOff>
      <xdr:row>34</xdr:row>
      <xdr:rowOff>142873</xdr:rowOff>
    </xdr:from>
    <xdr:ext cx="7465219" cy="2988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86124" y="10025061"/>
          <a:ext cx="7465219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****  FIRM'S</a:t>
          </a:r>
          <a:r>
            <a:rPr lang="en-US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RATE/FEE SCHEDULE ATTACHED SEPARATELY</a:t>
          </a:r>
          <a:r>
            <a:rPr lang="en-US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 ****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6"/>
  <sheetViews>
    <sheetView view="pageBreakPreview" zoomScale="60" zoomScaleNormal="80" workbookViewId="0">
      <selection activeCell="D5" sqref="D5"/>
    </sheetView>
  </sheetViews>
  <sheetFormatPr defaultRowHeight="12.75" x14ac:dyDescent="0.2"/>
  <cols>
    <col min="1" max="1" width="49.85546875" customWidth="1"/>
    <col min="2" max="3" width="6.28515625" customWidth="1"/>
    <col min="4" max="4" width="8.28515625" customWidth="1"/>
    <col min="5" max="5" width="7.28515625" bestFit="1" customWidth="1"/>
    <col min="6" max="6" width="7.140625" bestFit="1" customWidth="1"/>
    <col min="7" max="7" width="7.140625" customWidth="1"/>
    <col min="8" max="8" width="8.42578125" customWidth="1"/>
    <col min="9" max="9" width="7.140625" customWidth="1"/>
    <col min="10" max="10" width="8.85546875" bestFit="1" customWidth="1"/>
    <col min="11" max="11" width="7.28515625" bestFit="1" customWidth="1"/>
    <col min="12" max="12" width="47.5703125" customWidth="1"/>
    <col min="13" max="13" width="37.5703125" customWidth="1"/>
  </cols>
  <sheetData>
    <row r="1" spans="1:13" ht="28.5" thickTop="1" x14ac:dyDescent="0.4">
      <c r="A1" s="84" t="s">
        <v>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6"/>
      <c r="M1" s="24"/>
    </row>
    <row r="2" spans="1:13" ht="31.5" customHeight="1" x14ac:dyDescent="0.2">
      <c r="A2" s="87" t="s">
        <v>11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9"/>
      <c r="M2" s="25"/>
    </row>
    <row r="3" spans="1:13" s="1" customFormat="1" ht="46.5" customHeight="1" x14ac:dyDescent="0.2">
      <c r="A3" s="27"/>
      <c r="B3" s="5"/>
      <c r="C3" s="6"/>
      <c r="D3" s="44" t="s">
        <v>23</v>
      </c>
      <c r="E3" s="44" t="s">
        <v>16</v>
      </c>
      <c r="F3" s="44" t="s">
        <v>17</v>
      </c>
      <c r="G3" s="44" t="s">
        <v>19</v>
      </c>
      <c r="H3" s="44" t="s">
        <v>18</v>
      </c>
      <c r="I3" s="44" t="s">
        <v>20</v>
      </c>
      <c r="J3" s="44" t="s">
        <v>21</v>
      </c>
      <c r="K3" s="44" t="s">
        <v>22</v>
      </c>
      <c r="L3" s="45" t="s">
        <v>7</v>
      </c>
      <c r="M3" s="50"/>
    </row>
    <row r="4" spans="1:13" ht="78.75" customHeight="1" x14ac:dyDescent="0.2">
      <c r="A4" s="28" t="s">
        <v>8</v>
      </c>
      <c r="B4" s="7" t="s">
        <v>0</v>
      </c>
      <c r="C4" s="8"/>
      <c r="D4" s="9"/>
      <c r="E4" s="9"/>
      <c r="F4" s="9"/>
      <c r="G4" s="9"/>
      <c r="H4" s="9"/>
      <c r="I4" s="9"/>
      <c r="J4" s="10"/>
      <c r="K4" s="10"/>
      <c r="L4" s="46" t="s">
        <v>10</v>
      </c>
      <c r="M4" s="26" t="s">
        <v>1</v>
      </c>
    </row>
    <row r="5" spans="1:13" ht="20.100000000000001" customHeight="1" x14ac:dyDescent="0.2">
      <c r="A5" s="29" t="s">
        <v>34</v>
      </c>
      <c r="B5" s="2">
        <f>SUM(B6:B10)</f>
        <v>1</v>
      </c>
      <c r="C5" s="11"/>
      <c r="D5" s="3">
        <f>0.35*SUMPRODUCT($B6:$B10,D6:D10)</f>
        <v>1.3125</v>
      </c>
      <c r="E5" s="3">
        <f t="shared" ref="E5:K5" si="0">0.35*SUMPRODUCT($B6:$B10,E6:E10)</f>
        <v>1.2249999999999999</v>
      </c>
      <c r="F5" s="3">
        <f t="shared" si="0"/>
        <v>1.1375</v>
      </c>
      <c r="G5" s="3">
        <f t="shared" si="0"/>
        <v>1.3125</v>
      </c>
      <c r="H5" s="3">
        <f t="shared" si="0"/>
        <v>1.3125</v>
      </c>
      <c r="I5" s="3">
        <f t="shared" si="0"/>
        <v>1.0499999999999998</v>
      </c>
      <c r="J5" s="3">
        <f t="shared" si="0"/>
        <v>1.4</v>
      </c>
      <c r="K5" s="3">
        <f t="shared" si="0"/>
        <v>1.575</v>
      </c>
      <c r="L5" s="43"/>
      <c r="M5" s="12"/>
    </row>
    <row r="6" spans="1:13" ht="30" customHeight="1" x14ac:dyDescent="0.2">
      <c r="A6" s="30"/>
      <c r="B6" s="2">
        <v>0.25</v>
      </c>
      <c r="C6" s="13"/>
      <c r="D6" s="4">
        <v>4</v>
      </c>
      <c r="E6" s="4">
        <v>4</v>
      </c>
      <c r="F6" s="4">
        <v>4</v>
      </c>
      <c r="G6" s="4">
        <v>4</v>
      </c>
      <c r="H6" s="4">
        <v>4</v>
      </c>
      <c r="I6" s="4">
        <v>4</v>
      </c>
      <c r="J6" s="4">
        <v>4</v>
      </c>
      <c r="K6" s="4">
        <v>4</v>
      </c>
      <c r="L6" s="17"/>
      <c r="M6" s="18"/>
    </row>
    <row r="7" spans="1:13" ht="30" customHeight="1" x14ac:dyDescent="0.2">
      <c r="A7" s="30"/>
      <c r="B7" s="2">
        <v>0.25</v>
      </c>
      <c r="C7" s="13"/>
      <c r="D7" s="4">
        <v>4</v>
      </c>
      <c r="E7" s="4">
        <v>3</v>
      </c>
      <c r="F7" s="4">
        <v>3</v>
      </c>
      <c r="G7" s="4">
        <v>4</v>
      </c>
      <c r="H7" s="4">
        <v>4</v>
      </c>
      <c r="I7" s="4">
        <v>3</v>
      </c>
      <c r="J7" s="4">
        <v>4</v>
      </c>
      <c r="K7" s="4">
        <v>4</v>
      </c>
      <c r="L7" s="17"/>
      <c r="M7" s="19"/>
    </row>
    <row r="8" spans="1:13" ht="21" customHeight="1" x14ac:dyDescent="0.2">
      <c r="A8" s="30"/>
      <c r="B8" s="2">
        <v>0.25</v>
      </c>
      <c r="C8" s="13"/>
      <c r="D8" s="4">
        <v>4</v>
      </c>
      <c r="E8" s="4">
        <v>4</v>
      </c>
      <c r="F8" s="4">
        <v>3</v>
      </c>
      <c r="G8" s="4">
        <v>4</v>
      </c>
      <c r="H8" s="4">
        <v>4</v>
      </c>
      <c r="I8" s="4">
        <v>2</v>
      </c>
      <c r="J8" s="4">
        <v>5</v>
      </c>
      <c r="K8" s="4">
        <v>5</v>
      </c>
      <c r="L8" s="17"/>
      <c r="M8" s="20"/>
    </row>
    <row r="9" spans="1:13" ht="21" customHeight="1" x14ac:dyDescent="0.2">
      <c r="A9" s="30"/>
      <c r="B9" s="2">
        <v>0.25</v>
      </c>
      <c r="C9" s="13"/>
      <c r="D9" s="4">
        <v>3</v>
      </c>
      <c r="E9" s="4">
        <v>3</v>
      </c>
      <c r="F9" s="4">
        <v>3</v>
      </c>
      <c r="G9" s="4">
        <v>3</v>
      </c>
      <c r="H9" s="4">
        <v>3</v>
      </c>
      <c r="I9" s="4">
        <v>3</v>
      </c>
      <c r="J9" s="4">
        <v>3</v>
      </c>
      <c r="K9" s="4">
        <v>5</v>
      </c>
      <c r="L9" s="17"/>
      <c r="M9" s="20"/>
    </row>
    <row r="10" spans="1:13" ht="42" hidden="1" customHeight="1" x14ac:dyDescent="0.2">
      <c r="A10" s="30"/>
      <c r="B10" s="2"/>
      <c r="C10" s="13"/>
      <c r="D10" s="4"/>
      <c r="E10" s="4"/>
      <c r="F10" s="4"/>
      <c r="G10" s="4"/>
      <c r="H10" s="4"/>
      <c r="I10" s="4"/>
      <c r="J10" s="4"/>
      <c r="K10" s="4"/>
      <c r="L10" s="17"/>
      <c r="M10" s="20"/>
    </row>
    <row r="11" spans="1:13" ht="33" customHeight="1" x14ac:dyDescent="0.2">
      <c r="A11" s="29" t="s">
        <v>35</v>
      </c>
      <c r="B11" s="2">
        <f>SUM(B12:B15)</f>
        <v>1</v>
      </c>
      <c r="C11" s="11"/>
      <c r="D11" s="3">
        <f>0.3*SUMPRODUCT($B12:$B15,D12:D15)</f>
        <v>0.89999999999999991</v>
      </c>
      <c r="E11" s="3">
        <f t="shared" ref="E11:K11" si="1">0.3*SUMPRODUCT($B12:$B15,E12:E15)</f>
        <v>0.6</v>
      </c>
      <c r="F11" s="3">
        <f t="shared" si="1"/>
        <v>1.05</v>
      </c>
      <c r="G11" s="3">
        <f t="shared" si="1"/>
        <v>0.89999999999999991</v>
      </c>
      <c r="H11" s="3">
        <f t="shared" si="1"/>
        <v>0.89999999999999991</v>
      </c>
      <c r="I11" s="3">
        <f t="shared" si="1"/>
        <v>0.3</v>
      </c>
      <c r="J11" s="3">
        <f t="shared" si="1"/>
        <v>0.3</v>
      </c>
      <c r="K11" s="3">
        <f t="shared" si="1"/>
        <v>0.89999999999999991</v>
      </c>
      <c r="L11" s="42"/>
      <c r="M11" s="20"/>
    </row>
    <row r="12" spans="1:13" ht="27" customHeight="1" x14ac:dyDescent="0.2">
      <c r="A12" s="31"/>
      <c r="B12" s="2">
        <v>0.5</v>
      </c>
      <c r="C12" s="13"/>
      <c r="D12" s="4">
        <v>3</v>
      </c>
      <c r="E12" s="4">
        <v>2</v>
      </c>
      <c r="F12" s="4">
        <v>3</v>
      </c>
      <c r="G12" s="4">
        <v>3</v>
      </c>
      <c r="H12" s="4">
        <v>3</v>
      </c>
      <c r="I12" s="4">
        <v>1</v>
      </c>
      <c r="J12" s="4">
        <v>1</v>
      </c>
      <c r="K12" s="4">
        <v>3</v>
      </c>
      <c r="L12" s="17"/>
      <c r="M12" s="20"/>
    </row>
    <row r="13" spans="1:13" ht="30" customHeight="1" x14ac:dyDescent="0.2">
      <c r="A13" s="32"/>
      <c r="B13" s="2">
        <v>0.5</v>
      </c>
      <c r="C13" s="13"/>
      <c r="D13" s="4">
        <v>3</v>
      </c>
      <c r="E13" s="4">
        <v>2</v>
      </c>
      <c r="F13" s="4">
        <v>4</v>
      </c>
      <c r="G13" s="4">
        <v>3</v>
      </c>
      <c r="H13" s="4">
        <v>3</v>
      </c>
      <c r="I13" s="4">
        <v>1</v>
      </c>
      <c r="J13" s="4">
        <v>1</v>
      </c>
      <c r="K13" s="4">
        <v>3</v>
      </c>
      <c r="L13" s="17"/>
      <c r="M13" s="20"/>
    </row>
    <row r="14" spans="1:13" ht="42.75" hidden="1" customHeight="1" x14ac:dyDescent="0.2">
      <c r="A14" s="32"/>
      <c r="B14" s="2"/>
      <c r="C14" s="13"/>
      <c r="D14" s="4"/>
      <c r="E14" s="4"/>
      <c r="F14" s="4"/>
      <c r="G14" s="4"/>
      <c r="H14" s="4"/>
      <c r="I14" s="4"/>
      <c r="J14" s="4"/>
      <c r="K14" s="4"/>
      <c r="L14" s="17"/>
      <c r="M14" s="21" t="s">
        <v>5</v>
      </c>
    </row>
    <row r="15" spans="1:13" hidden="1" x14ac:dyDescent="0.2">
      <c r="A15" s="30"/>
      <c r="B15" s="2"/>
      <c r="C15" s="13"/>
      <c r="D15" s="4"/>
      <c r="E15" s="4"/>
      <c r="F15" s="4"/>
      <c r="G15" s="4"/>
      <c r="H15" s="4"/>
      <c r="I15" s="4"/>
      <c r="J15" s="4"/>
      <c r="K15" s="4"/>
      <c r="L15" s="17"/>
      <c r="M15" s="20"/>
    </row>
    <row r="16" spans="1:13" ht="57.75" customHeight="1" x14ac:dyDescent="0.2">
      <c r="A16" s="29" t="s">
        <v>36</v>
      </c>
      <c r="B16" s="2">
        <f>SUM(B17:B20)</f>
        <v>1</v>
      </c>
      <c r="C16" s="11"/>
      <c r="D16" s="3">
        <f>0.2*SUMPRODUCT($B17:$B20,D17:D20)</f>
        <v>0.4</v>
      </c>
      <c r="E16" s="3">
        <f t="shared" ref="E16:K16" si="2">0.2*SUMPRODUCT($B17:$B20,E17:E20)</f>
        <v>0.4</v>
      </c>
      <c r="F16" s="3">
        <f t="shared" si="2"/>
        <v>0.8</v>
      </c>
      <c r="G16" s="3">
        <f t="shared" si="2"/>
        <v>0.60000000000000009</v>
      </c>
      <c r="H16" s="3">
        <f t="shared" si="2"/>
        <v>0.8</v>
      </c>
      <c r="I16" s="3">
        <f t="shared" si="2"/>
        <v>0.8</v>
      </c>
      <c r="J16" s="3">
        <f t="shared" si="2"/>
        <v>0.8</v>
      </c>
      <c r="K16" s="3">
        <f t="shared" si="2"/>
        <v>0.8</v>
      </c>
      <c r="L16" s="42"/>
      <c r="M16" s="20"/>
    </row>
    <row r="17" spans="1:13" ht="27" customHeight="1" x14ac:dyDescent="0.2">
      <c r="A17" s="31"/>
      <c r="B17" s="2">
        <v>1</v>
      </c>
      <c r="C17" s="13"/>
      <c r="D17" s="4">
        <v>2</v>
      </c>
      <c r="E17" s="4">
        <v>2</v>
      </c>
      <c r="F17" s="4">
        <v>4</v>
      </c>
      <c r="G17" s="4">
        <v>3</v>
      </c>
      <c r="H17" s="4">
        <v>4</v>
      </c>
      <c r="I17" s="4">
        <v>4</v>
      </c>
      <c r="J17" s="4">
        <v>4</v>
      </c>
      <c r="K17" s="4">
        <v>4</v>
      </c>
      <c r="L17" s="17"/>
      <c r="M17" s="20"/>
    </row>
    <row r="18" spans="1:13" ht="30" hidden="1" customHeight="1" x14ac:dyDescent="0.2">
      <c r="A18" s="32"/>
      <c r="B18" s="2"/>
      <c r="C18" s="13"/>
      <c r="D18" s="4"/>
      <c r="E18" s="4"/>
      <c r="F18" s="4"/>
      <c r="G18" s="4"/>
      <c r="H18" s="4"/>
      <c r="I18" s="4"/>
      <c r="J18" s="4"/>
      <c r="K18" s="4"/>
      <c r="L18" s="17"/>
      <c r="M18" s="20"/>
    </row>
    <row r="19" spans="1:13" ht="42.75" hidden="1" customHeight="1" x14ac:dyDescent="0.2">
      <c r="A19" s="32"/>
      <c r="B19" s="2"/>
      <c r="C19" s="13"/>
      <c r="D19" s="4"/>
      <c r="E19" s="4"/>
      <c r="F19" s="4"/>
      <c r="G19" s="4"/>
      <c r="H19" s="4"/>
      <c r="I19" s="4"/>
      <c r="J19" s="4"/>
      <c r="K19" s="4"/>
      <c r="L19" s="17"/>
      <c r="M19" s="21" t="s">
        <v>5</v>
      </c>
    </row>
    <row r="20" spans="1:13" ht="30" hidden="1" customHeight="1" x14ac:dyDescent="0.2">
      <c r="A20" s="32"/>
      <c r="B20" s="2"/>
      <c r="C20" s="13"/>
      <c r="D20" s="4"/>
      <c r="E20" s="4"/>
      <c r="F20" s="4"/>
      <c r="G20" s="4"/>
      <c r="H20" s="4"/>
      <c r="I20" s="4"/>
      <c r="J20" s="4"/>
      <c r="K20" s="4"/>
      <c r="L20" s="17"/>
      <c r="M20" s="20"/>
    </row>
    <row r="21" spans="1:13" ht="20.100000000000001" customHeight="1" x14ac:dyDescent="0.2">
      <c r="A21" s="33" t="s">
        <v>37</v>
      </c>
      <c r="B21" s="2">
        <f>SUM(B22:B24)</f>
        <v>1</v>
      </c>
      <c r="C21" s="11"/>
      <c r="D21" s="3">
        <f t="shared" ref="D21:K21" si="3">0.15*SUMPRODUCT($B22:$B24,D22:D24)</f>
        <v>0.6</v>
      </c>
      <c r="E21" s="3">
        <f t="shared" si="3"/>
        <v>0.6</v>
      </c>
      <c r="F21" s="3">
        <f t="shared" si="3"/>
        <v>0.6</v>
      </c>
      <c r="G21" s="3">
        <f t="shared" si="3"/>
        <v>0.6</v>
      </c>
      <c r="H21" s="3">
        <f t="shared" si="3"/>
        <v>0.6</v>
      </c>
      <c r="I21" s="3">
        <f t="shared" si="3"/>
        <v>0.6</v>
      </c>
      <c r="J21" s="3">
        <f t="shared" si="3"/>
        <v>0.6</v>
      </c>
      <c r="K21" s="3">
        <f t="shared" si="3"/>
        <v>0.6</v>
      </c>
      <c r="L21" s="17"/>
      <c r="M21" s="20"/>
    </row>
    <row r="22" spans="1:13" ht="37.5" customHeight="1" x14ac:dyDescent="0.2">
      <c r="A22" s="30"/>
      <c r="B22" s="2">
        <v>1</v>
      </c>
      <c r="C22" s="13"/>
      <c r="D22" s="4">
        <v>4</v>
      </c>
      <c r="E22" s="4">
        <v>4</v>
      </c>
      <c r="F22" s="4">
        <v>4</v>
      </c>
      <c r="G22" s="4">
        <v>4</v>
      </c>
      <c r="H22" s="4">
        <v>4</v>
      </c>
      <c r="I22" s="4">
        <v>4</v>
      </c>
      <c r="J22" s="4">
        <v>4</v>
      </c>
      <c r="K22" s="4">
        <v>4</v>
      </c>
      <c r="L22" s="17"/>
      <c r="M22" s="20"/>
    </row>
    <row r="23" spans="1:13" ht="30" customHeight="1" x14ac:dyDescent="0.2">
      <c r="A23" s="32"/>
      <c r="B23" s="2"/>
      <c r="C23" s="13"/>
      <c r="D23" s="4"/>
      <c r="E23" s="4"/>
      <c r="F23" s="4"/>
      <c r="G23" s="4"/>
      <c r="H23" s="40"/>
      <c r="I23" s="4"/>
      <c r="J23" s="4"/>
      <c r="K23" s="4"/>
      <c r="L23" s="17"/>
      <c r="M23" s="20"/>
    </row>
    <row r="24" spans="1:13" ht="41.25" customHeight="1" x14ac:dyDescent="0.2">
      <c r="A24" s="32"/>
      <c r="B24" s="2"/>
      <c r="C24" s="13"/>
      <c r="D24" s="4"/>
      <c r="E24" s="4"/>
      <c r="F24" s="4"/>
      <c r="G24" s="4"/>
      <c r="H24" s="4"/>
      <c r="I24" s="4"/>
      <c r="J24" s="4"/>
      <c r="K24" s="4"/>
      <c r="L24" s="17"/>
      <c r="M24" s="20"/>
    </row>
    <row r="25" spans="1:13" ht="20.100000000000001" customHeight="1" x14ac:dyDescent="0.2">
      <c r="A25" s="33" t="s">
        <v>38</v>
      </c>
      <c r="B25" s="2">
        <f>SUM(B26:B29)</f>
        <v>0</v>
      </c>
      <c r="C25" s="14"/>
      <c r="D25" s="3">
        <f t="shared" ref="D25:I25" si="4">0.15*SUMPRODUCT($B26:$B29,D26:D29)</f>
        <v>0</v>
      </c>
      <c r="E25" s="3">
        <f t="shared" si="4"/>
        <v>0</v>
      </c>
      <c r="F25" s="3">
        <f t="shared" si="4"/>
        <v>0</v>
      </c>
      <c r="G25" s="3">
        <f t="shared" si="4"/>
        <v>0</v>
      </c>
      <c r="H25" s="3">
        <f t="shared" si="4"/>
        <v>0</v>
      </c>
      <c r="I25" s="3">
        <f t="shared" si="4"/>
        <v>0</v>
      </c>
      <c r="J25" s="3">
        <f t="shared" ref="J25:K25" si="5">SUMPRODUCT($B26:$B29,J26:J29)</f>
        <v>0</v>
      </c>
      <c r="K25" s="3">
        <f t="shared" si="5"/>
        <v>0</v>
      </c>
      <c r="L25" s="17"/>
      <c r="M25" s="20"/>
    </row>
    <row r="26" spans="1:13" ht="30" customHeight="1" x14ac:dyDescent="0.2">
      <c r="A26" s="32"/>
      <c r="B26" s="2"/>
      <c r="C26" s="13"/>
      <c r="D26" s="41"/>
      <c r="E26" s="41"/>
      <c r="F26" s="41"/>
      <c r="G26" s="41"/>
      <c r="H26" s="41"/>
      <c r="I26" s="41"/>
      <c r="J26" s="4"/>
      <c r="K26" s="4"/>
      <c r="L26" s="17"/>
      <c r="M26" s="22"/>
    </row>
    <row r="27" spans="1:13" ht="30" customHeight="1" x14ac:dyDescent="0.2">
      <c r="A27" s="34"/>
      <c r="B27" s="2"/>
      <c r="C27" s="13"/>
      <c r="D27" s="4"/>
      <c r="E27" s="4"/>
      <c r="F27" s="4"/>
      <c r="G27" s="4"/>
      <c r="H27" s="4"/>
      <c r="I27" s="4"/>
      <c r="J27" s="4"/>
      <c r="K27" s="4"/>
      <c r="L27" s="17"/>
      <c r="M27" s="20"/>
    </row>
    <row r="28" spans="1:13" ht="30" customHeight="1" x14ac:dyDescent="0.2">
      <c r="A28" s="34"/>
      <c r="B28" s="2"/>
      <c r="C28" s="13"/>
      <c r="D28" s="4"/>
      <c r="E28" s="4"/>
      <c r="F28" s="4"/>
      <c r="G28" s="4"/>
      <c r="H28" s="4"/>
      <c r="I28" s="4"/>
      <c r="J28" s="4"/>
      <c r="K28" s="4"/>
      <c r="L28" s="17"/>
      <c r="M28" s="22"/>
    </row>
    <row r="29" spans="1:13" ht="44.25" customHeight="1" x14ac:dyDescent="0.2">
      <c r="A29" s="30"/>
      <c r="B29" s="2"/>
      <c r="C29" s="13"/>
      <c r="D29" s="4"/>
      <c r="E29" s="4"/>
      <c r="F29" s="4"/>
      <c r="G29" s="4"/>
      <c r="H29" s="4"/>
      <c r="I29" s="4"/>
      <c r="J29" s="4"/>
      <c r="K29" s="4"/>
      <c r="L29" s="17"/>
      <c r="M29" s="20"/>
    </row>
    <row r="30" spans="1:13" ht="20.100000000000001" customHeight="1" x14ac:dyDescent="0.2">
      <c r="A30" s="33"/>
      <c r="B30" s="2">
        <f>SUM(B31:B34)</f>
        <v>0</v>
      </c>
      <c r="C30" s="14"/>
      <c r="D30" s="3">
        <f>SUMPRODUCT($B31:$B34,D31:D34)</f>
        <v>0</v>
      </c>
      <c r="E30" s="3">
        <f t="shared" ref="E30:K30" si="6">SUMPRODUCT($B31:$B34,E31:E34)</f>
        <v>0</v>
      </c>
      <c r="F30" s="3">
        <f t="shared" si="6"/>
        <v>0</v>
      </c>
      <c r="G30" s="3">
        <f t="shared" si="6"/>
        <v>0</v>
      </c>
      <c r="H30" s="3">
        <f>SUMPRODUCT($B31:$B34,H31:H34)</f>
        <v>0</v>
      </c>
      <c r="I30" s="3">
        <f t="shared" si="6"/>
        <v>0</v>
      </c>
      <c r="J30" s="3">
        <f t="shared" si="6"/>
        <v>0</v>
      </c>
      <c r="K30" s="3">
        <f t="shared" si="6"/>
        <v>0</v>
      </c>
      <c r="L30" s="17"/>
      <c r="M30" s="20"/>
    </row>
    <row r="31" spans="1:13" ht="14.25" x14ac:dyDescent="0.2">
      <c r="A31" s="30"/>
      <c r="B31" s="2"/>
      <c r="C31" s="13"/>
      <c r="D31" s="4"/>
      <c r="E31" s="4"/>
      <c r="F31" s="4"/>
      <c r="G31" s="4"/>
      <c r="H31" s="4"/>
      <c r="I31" s="4"/>
      <c r="J31" s="4"/>
      <c r="K31" s="4"/>
      <c r="L31" s="17"/>
      <c r="M31" s="23" t="s">
        <v>4</v>
      </c>
    </row>
    <row r="32" spans="1:13" ht="30" customHeight="1" x14ac:dyDescent="0.2">
      <c r="A32" s="31"/>
      <c r="B32" s="2"/>
      <c r="C32" s="13"/>
      <c r="D32" s="4"/>
      <c r="E32" s="4"/>
      <c r="F32" s="4"/>
      <c r="G32" s="4"/>
      <c r="H32" s="4"/>
      <c r="I32" s="4"/>
      <c r="J32" s="4"/>
      <c r="K32" s="4"/>
      <c r="L32" s="17"/>
      <c r="M32" s="23" t="s">
        <v>3</v>
      </c>
    </row>
    <row r="33" spans="1:13" ht="114.75" x14ac:dyDescent="0.2">
      <c r="A33" s="30"/>
      <c r="B33" s="2"/>
      <c r="C33" s="13"/>
      <c r="D33" s="4"/>
      <c r="E33" s="4"/>
      <c r="F33" s="4"/>
      <c r="G33" s="4"/>
      <c r="H33" s="4"/>
      <c r="I33" s="4"/>
      <c r="J33" s="4"/>
      <c r="K33" s="4"/>
      <c r="L33" s="17"/>
      <c r="M33" s="21" t="s">
        <v>6</v>
      </c>
    </row>
    <row r="34" spans="1:13" ht="30" customHeight="1" x14ac:dyDescent="0.2">
      <c r="A34" s="31"/>
      <c r="B34" s="2"/>
      <c r="C34" s="13"/>
      <c r="D34" s="4"/>
      <c r="E34" s="4"/>
      <c r="F34" s="4"/>
      <c r="G34" s="4"/>
      <c r="H34" s="4"/>
      <c r="I34" s="4"/>
      <c r="J34" s="4"/>
      <c r="K34" s="4"/>
      <c r="L34" s="17"/>
      <c r="M34" s="18"/>
    </row>
    <row r="35" spans="1:13" ht="16.5" thickBot="1" x14ac:dyDescent="0.3">
      <c r="A35" s="35" t="s">
        <v>2</v>
      </c>
      <c r="B35" s="15"/>
      <c r="C35" s="15"/>
      <c r="D35" s="49">
        <f>D30+D25+D21+D16+D5+D11</f>
        <v>3.2124999999999999</v>
      </c>
      <c r="E35" s="49">
        <f t="shared" ref="E35:K35" si="7">E30+E25+E21+E16+E5+E11</f>
        <v>2.8249999999999997</v>
      </c>
      <c r="F35" s="49">
        <f t="shared" si="7"/>
        <v>3.5874999999999995</v>
      </c>
      <c r="G35" s="49">
        <f t="shared" si="7"/>
        <v>3.4125000000000001</v>
      </c>
      <c r="H35" s="49">
        <f t="shared" si="7"/>
        <v>3.6124999999999998</v>
      </c>
      <c r="I35" s="49">
        <f t="shared" si="7"/>
        <v>2.7499999999999996</v>
      </c>
      <c r="J35" s="49">
        <f t="shared" si="7"/>
        <v>3.0999999999999996</v>
      </c>
      <c r="K35" s="49">
        <f t="shared" si="7"/>
        <v>3.8749999999999996</v>
      </c>
      <c r="L35" s="16"/>
      <c r="M35" s="48"/>
    </row>
    <row r="36" spans="1:13" ht="13.5" thickTop="1" x14ac:dyDescent="0.2">
      <c r="A36" s="32"/>
      <c r="L36" s="36"/>
    </row>
    <row r="37" spans="1:13" x14ac:dyDescent="0.2">
      <c r="A37" s="32"/>
      <c r="L37" s="36"/>
    </row>
    <row r="38" spans="1:13" x14ac:dyDescent="0.2">
      <c r="A38" s="32"/>
      <c r="L38" s="36"/>
    </row>
    <row r="39" spans="1:13" x14ac:dyDescent="0.2">
      <c r="A39" s="32"/>
      <c r="L39" s="36"/>
    </row>
    <row r="40" spans="1:13" x14ac:dyDescent="0.2">
      <c r="A40" s="32"/>
      <c r="L40" s="36"/>
    </row>
    <row r="41" spans="1:13" x14ac:dyDescent="0.2">
      <c r="A41" s="32"/>
      <c r="L41" s="36"/>
    </row>
    <row r="42" spans="1:13" x14ac:dyDescent="0.2">
      <c r="A42" s="32"/>
      <c r="L42" s="36"/>
    </row>
    <row r="43" spans="1:13" x14ac:dyDescent="0.2">
      <c r="A43" s="32"/>
      <c r="L43" s="36"/>
    </row>
    <row r="44" spans="1:13" x14ac:dyDescent="0.2">
      <c r="A44" s="32"/>
      <c r="L44" s="36"/>
    </row>
    <row r="45" spans="1:13" x14ac:dyDescent="0.2">
      <c r="A45" s="32"/>
      <c r="L45" s="36"/>
    </row>
    <row r="46" spans="1:13" x14ac:dyDescent="0.2">
      <c r="A46" s="32"/>
      <c r="L46" s="36"/>
    </row>
    <row r="47" spans="1:13" x14ac:dyDescent="0.2">
      <c r="A47" s="32"/>
      <c r="L47" s="36"/>
    </row>
    <row r="48" spans="1:13" x14ac:dyDescent="0.2">
      <c r="A48" s="32"/>
      <c r="L48" s="36"/>
    </row>
    <row r="49" spans="1:12" x14ac:dyDescent="0.2">
      <c r="A49" s="32"/>
      <c r="L49" s="36"/>
    </row>
    <row r="50" spans="1:12" x14ac:dyDescent="0.2">
      <c r="A50" s="32"/>
      <c r="L50" s="36"/>
    </row>
    <row r="51" spans="1:12" x14ac:dyDescent="0.2">
      <c r="A51" s="32"/>
      <c r="L51" s="36"/>
    </row>
    <row r="52" spans="1:12" x14ac:dyDescent="0.2">
      <c r="A52" s="32"/>
      <c r="L52" s="36"/>
    </row>
    <row r="53" spans="1:12" x14ac:dyDescent="0.2">
      <c r="A53" s="32"/>
      <c r="L53" s="36"/>
    </row>
    <row r="54" spans="1:12" x14ac:dyDescent="0.2">
      <c r="A54" s="32"/>
      <c r="L54" s="36"/>
    </row>
    <row r="55" spans="1:12" x14ac:dyDescent="0.2">
      <c r="A55" s="32"/>
      <c r="L55" s="36"/>
    </row>
    <row r="56" spans="1:12" x14ac:dyDescent="0.2">
      <c r="A56" s="32"/>
      <c r="L56" s="36"/>
    </row>
    <row r="57" spans="1:12" x14ac:dyDescent="0.2">
      <c r="A57" s="32"/>
      <c r="L57" s="36"/>
    </row>
    <row r="58" spans="1:12" x14ac:dyDescent="0.2">
      <c r="A58" s="32"/>
      <c r="L58" s="36"/>
    </row>
    <row r="59" spans="1:12" x14ac:dyDescent="0.2">
      <c r="A59" s="32"/>
      <c r="L59" s="36"/>
    </row>
    <row r="60" spans="1:12" x14ac:dyDescent="0.2">
      <c r="A60" s="32"/>
      <c r="L60" s="36"/>
    </row>
    <row r="61" spans="1:12" x14ac:dyDescent="0.2">
      <c r="A61" s="32"/>
      <c r="L61" s="36"/>
    </row>
    <row r="62" spans="1:12" x14ac:dyDescent="0.2">
      <c r="A62" s="32"/>
      <c r="L62" s="36"/>
    </row>
    <row r="63" spans="1:12" x14ac:dyDescent="0.2">
      <c r="A63" s="3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9"/>
    </row>
    <row r="65" spans="1:12" ht="51" customHeight="1" x14ac:dyDescent="0.2">
      <c r="C65" s="90" t="s">
        <v>25</v>
      </c>
      <c r="D65" s="91"/>
      <c r="E65" s="91"/>
      <c r="F65" s="91"/>
      <c r="G65" s="91"/>
      <c r="H65" s="91"/>
      <c r="I65" s="91"/>
      <c r="J65" s="92"/>
      <c r="K65" s="1"/>
      <c r="L65" s="1"/>
    </row>
    <row r="66" spans="1:12" ht="38.25" x14ac:dyDescent="0.2">
      <c r="C66" s="44" t="s">
        <v>23</v>
      </c>
      <c r="D66" s="44" t="s">
        <v>16</v>
      </c>
      <c r="E66" s="44" t="s">
        <v>17</v>
      </c>
      <c r="F66" s="44" t="s">
        <v>19</v>
      </c>
      <c r="G66" s="44" t="s">
        <v>18</v>
      </c>
      <c r="H66" s="44" t="s">
        <v>20</v>
      </c>
      <c r="I66" s="44" t="s">
        <v>21</v>
      </c>
      <c r="J66" s="44" t="s">
        <v>22</v>
      </c>
    </row>
    <row r="67" spans="1:12" x14ac:dyDescent="0.2">
      <c r="A67" s="29" t="s">
        <v>12</v>
      </c>
      <c r="C67" s="51">
        <f>$K$67*SUM(D6:D9)</f>
        <v>26.25</v>
      </c>
      <c r="D67" s="51">
        <f t="shared" ref="D67:J67" si="8">$K$67*SUM(E6:E9)</f>
        <v>24.5</v>
      </c>
      <c r="E67" s="51">
        <f t="shared" si="8"/>
        <v>22.75</v>
      </c>
      <c r="F67" s="51">
        <f t="shared" si="8"/>
        <v>26.25</v>
      </c>
      <c r="G67" s="51">
        <f t="shared" si="8"/>
        <v>26.25</v>
      </c>
      <c r="H67" s="51">
        <f t="shared" si="8"/>
        <v>21</v>
      </c>
      <c r="I67" s="51">
        <f t="shared" si="8"/>
        <v>28</v>
      </c>
      <c r="J67" s="51">
        <f t="shared" si="8"/>
        <v>31.5</v>
      </c>
      <c r="K67">
        <f>35/20</f>
        <v>1.75</v>
      </c>
      <c r="L67" s="1" t="s">
        <v>24</v>
      </c>
    </row>
    <row r="68" spans="1:12" x14ac:dyDescent="0.2">
      <c r="C68" s="51"/>
      <c r="D68" s="51"/>
      <c r="E68" s="51"/>
      <c r="F68" s="51"/>
      <c r="G68" s="51"/>
      <c r="H68" s="51"/>
      <c r="I68" s="51"/>
      <c r="J68" s="51"/>
    </row>
    <row r="69" spans="1:12" x14ac:dyDescent="0.2">
      <c r="C69" s="51"/>
      <c r="D69" s="51"/>
      <c r="E69" s="51"/>
      <c r="F69" s="51"/>
      <c r="G69" s="51"/>
      <c r="H69" s="51"/>
      <c r="I69" s="51"/>
      <c r="J69" s="51"/>
    </row>
    <row r="70" spans="1:12" x14ac:dyDescent="0.2">
      <c r="C70" s="51"/>
      <c r="D70" s="51"/>
      <c r="E70" s="51"/>
      <c r="F70" s="51"/>
      <c r="G70" s="51"/>
      <c r="H70" s="51"/>
      <c r="I70" s="51"/>
      <c r="J70" s="51"/>
    </row>
    <row r="71" spans="1:12" x14ac:dyDescent="0.2">
      <c r="C71" s="51"/>
      <c r="D71" s="51"/>
      <c r="E71" s="51"/>
      <c r="F71" s="51"/>
      <c r="G71" s="51"/>
      <c r="H71" s="51"/>
      <c r="I71" s="51"/>
      <c r="J71" s="51"/>
    </row>
    <row r="72" spans="1:12" x14ac:dyDescent="0.2">
      <c r="C72" s="51"/>
      <c r="D72" s="51"/>
      <c r="E72" s="51"/>
      <c r="F72" s="51"/>
      <c r="G72" s="51"/>
      <c r="H72" s="51"/>
      <c r="I72" s="51"/>
      <c r="J72" s="51"/>
    </row>
    <row r="73" spans="1:12" x14ac:dyDescent="0.2">
      <c r="A73" s="29" t="s">
        <v>13</v>
      </c>
      <c r="C73" s="51">
        <f t="shared" ref="C73:J73" si="9">$K$73*SUM(D12:D13)</f>
        <v>18</v>
      </c>
      <c r="D73" s="51">
        <f t="shared" si="9"/>
        <v>12</v>
      </c>
      <c r="E73" s="51">
        <f t="shared" si="9"/>
        <v>21</v>
      </c>
      <c r="F73" s="51">
        <f t="shared" si="9"/>
        <v>18</v>
      </c>
      <c r="G73" s="51">
        <f t="shared" si="9"/>
        <v>18</v>
      </c>
      <c r="H73" s="51">
        <f t="shared" si="9"/>
        <v>6</v>
      </c>
      <c r="I73" s="51">
        <f t="shared" si="9"/>
        <v>6</v>
      </c>
      <c r="J73" s="51">
        <f t="shared" si="9"/>
        <v>18</v>
      </c>
      <c r="K73">
        <f>30/10</f>
        <v>3</v>
      </c>
      <c r="L73" s="1" t="s">
        <v>24</v>
      </c>
    </row>
    <row r="74" spans="1:12" x14ac:dyDescent="0.2">
      <c r="C74" s="51"/>
      <c r="D74" s="51"/>
      <c r="E74" s="51"/>
      <c r="F74" s="51"/>
      <c r="G74" s="51"/>
      <c r="H74" s="51"/>
      <c r="I74" s="51"/>
      <c r="J74" s="51"/>
    </row>
    <row r="75" spans="1:12" x14ac:dyDescent="0.2">
      <c r="C75" s="51"/>
      <c r="D75" s="51"/>
      <c r="E75" s="51"/>
      <c r="F75" s="51"/>
      <c r="G75" s="51"/>
      <c r="H75" s="51"/>
      <c r="I75" s="51"/>
      <c r="J75" s="51"/>
    </row>
    <row r="76" spans="1:12" x14ac:dyDescent="0.2">
      <c r="C76" s="51"/>
      <c r="D76" s="51"/>
      <c r="E76" s="51"/>
      <c r="F76" s="51"/>
      <c r="G76" s="51"/>
      <c r="H76" s="51"/>
      <c r="I76" s="51"/>
      <c r="J76" s="51"/>
    </row>
    <row r="77" spans="1:12" x14ac:dyDescent="0.2">
      <c r="C77" s="51"/>
      <c r="D77" s="51"/>
      <c r="E77" s="51"/>
      <c r="F77" s="51"/>
      <c r="G77" s="51"/>
      <c r="H77" s="51"/>
      <c r="I77" s="51"/>
      <c r="J77" s="51"/>
    </row>
    <row r="78" spans="1:12" x14ac:dyDescent="0.2">
      <c r="A78" s="29" t="s">
        <v>14</v>
      </c>
      <c r="C78" s="51">
        <f t="shared" ref="C78:J78" si="10">$K$78*SUM(D17:D18)</f>
        <v>8</v>
      </c>
      <c r="D78" s="51">
        <f t="shared" si="10"/>
        <v>8</v>
      </c>
      <c r="E78" s="51">
        <f t="shared" si="10"/>
        <v>16</v>
      </c>
      <c r="F78" s="51">
        <f t="shared" si="10"/>
        <v>12</v>
      </c>
      <c r="G78" s="51">
        <f t="shared" si="10"/>
        <v>16</v>
      </c>
      <c r="H78" s="51">
        <f t="shared" si="10"/>
        <v>16</v>
      </c>
      <c r="I78" s="51">
        <f t="shared" si="10"/>
        <v>16</v>
      </c>
      <c r="J78" s="51">
        <f t="shared" si="10"/>
        <v>16</v>
      </c>
      <c r="K78">
        <f>20/5</f>
        <v>4</v>
      </c>
      <c r="L78" s="1" t="s">
        <v>24</v>
      </c>
    </row>
    <row r="79" spans="1:12" x14ac:dyDescent="0.2">
      <c r="C79" s="51"/>
      <c r="D79" s="51"/>
      <c r="E79" s="51"/>
      <c r="F79" s="51"/>
      <c r="G79" s="51"/>
      <c r="H79" s="51"/>
      <c r="I79" s="51"/>
      <c r="J79" s="51"/>
    </row>
    <row r="80" spans="1:12" x14ac:dyDescent="0.2">
      <c r="C80" s="51"/>
      <c r="D80" s="51"/>
      <c r="E80" s="51"/>
      <c r="F80" s="51"/>
      <c r="G80" s="51"/>
      <c r="H80" s="51"/>
      <c r="I80" s="51"/>
      <c r="J80" s="51"/>
    </row>
    <row r="81" spans="1:12" x14ac:dyDescent="0.2">
      <c r="C81" s="51"/>
      <c r="D81" s="51"/>
      <c r="E81" s="51"/>
      <c r="F81" s="51"/>
      <c r="G81" s="51"/>
      <c r="H81" s="51"/>
      <c r="I81" s="51"/>
      <c r="J81" s="51"/>
    </row>
    <row r="82" spans="1:12" x14ac:dyDescent="0.2">
      <c r="C82" s="51"/>
      <c r="D82" s="51"/>
      <c r="E82" s="51"/>
      <c r="F82" s="51"/>
      <c r="G82" s="51"/>
      <c r="H82" s="51"/>
      <c r="I82" s="51"/>
      <c r="J82" s="51"/>
    </row>
    <row r="83" spans="1:12" x14ac:dyDescent="0.2">
      <c r="A83" s="33" t="s">
        <v>15</v>
      </c>
      <c r="C83" s="51">
        <f t="shared" ref="C83:J83" si="11">$K$83*SUM(D22:D23)</f>
        <v>12</v>
      </c>
      <c r="D83" s="51">
        <f t="shared" si="11"/>
        <v>12</v>
      </c>
      <c r="E83" s="51">
        <f t="shared" si="11"/>
        <v>12</v>
      </c>
      <c r="F83" s="51">
        <f t="shared" si="11"/>
        <v>12</v>
      </c>
      <c r="G83" s="51">
        <f t="shared" si="11"/>
        <v>12</v>
      </c>
      <c r="H83" s="51">
        <f t="shared" si="11"/>
        <v>12</v>
      </c>
      <c r="I83" s="51">
        <f t="shared" si="11"/>
        <v>12</v>
      </c>
      <c r="J83" s="51">
        <f t="shared" si="11"/>
        <v>12</v>
      </c>
      <c r="K83" s="47">
        <v>3</v>
      </c>
      <c r="L83" s="1" t="s">
        <v>24</v>
      </c>
    </row>
    <row r="84" spans="1:12" x14ac:dyDescent="0.2">
      <c r="C84" s="51"/>
      <c r="D84" s="51"/>
      <c r="E84" s="51"/>
      <c r="F84" s="51"/>
      <c r="G84" s="51"/>
      <c r="H84" s="51"/>
      <c r="I84" s="51"/>
      <c r="J84" s="51"/>
    </row>
    <row r="85" spans="1:12" ht="16.5" thickBot="1" x14ac:dyDescent="0.3">
      <c r="A85" s="35" t="s">
        <v>2</v>
      </c>
      <c r="C85" s="52">
        <f t="shared" ref="C85:J85" si="12">SUM(C67:C84)</f>
        <v>64.25</v>
      </c>
      <c r="D85" s="52">
        <f t="shared" si="12"/>
        <v>56.5</v>
      </c>
      <c r="E85" s="52">
        <f t="shared" si="12"/>
        <v>71.75</v>
      </c>
      <c r="F85" s="52">
        <f t="shared" si="12"/>
        <v>68.25</v>
      </c>
      <c r="G85" s="52">
        <f t="shared" si="12"/>
        <v>72.25</v>
      </c>
      <c r="H85" s="52">
        <f t="shared" si="12"/>
        <v>55</v>
      </c>
      <c r="I85" s="52">
        <f t="shared" si="12"/>
        <v>62</v>
      </c>
      <c r="J85" s="52">
        <f t="shared" si="12"/>
        <v>77.5</v>
      </c>
    </row>
    <row r="86" spans="1:12" ht="13.5" thickTop="1" x14ac:dyDescent="0.2"/>
    <row r="88" spans="1:12" x14ac:dyDescent="0.2">
      <c r="C88" t="s">
        <v>26</v>
      </c>
      <c r="D88" t="s">
        <v>32</v>
      </c>
    </row>
    <row r="89" spans="1:12" x14ac:dyDescent="0.2">
      <c r="C89" t="s">
        <v>33</v>
      </c>
      <c r="D89" t="s">
        <v>17</v>
      </c>
    </row>
    <row r="90" spans="1:12" x14ac:dyDescent="0.2">
      <c r="C90" t="s">
        <v>33</v>
      </c>
      <c r="D90" t="s">
        <v>18</v>
      </c>
    </row>
    <row r="91" spans="1:12" x14ac:dyDescent="0.2">
      <c r="C91" t="s">
        <v>27</v>
      </c>
      <c r="D91" t="s">
        <v>19</v>
      </c>
    </row>
    <row r="92" spans="1:12" x14ac:dyDescent="0.2">
      <c r="C92" t="s">
        <v>28</v>
      </c>
      <c r="D92" t="s">
        <v>23</v>
      </c>
    </row>
    <row r="93" spans="1:12" x14ac:dyDescent="0.2">
      <c r="C93" t="s">
        <v>29</v>
      </c>
      <c r="D93" t="s">
        <v>21</v>
      </c>
    </row>
    <row r="94" spans="1:12" x14ac:dyDescent="0.2">
      <c r="C94" t="s">
        <v>30</v>
      </c>
      <c r="D94" t="s">
        <v>16</v>
      </c>
    </row>
    <row r="95" spans="1:12" x14ac:dyDescent="0.2">
      <c r="C95" t="s">
        <v>31</v>
      </c>
      <c r="D95" t="s">
        <v>20</v>
      </c>
    </row>
    <row r="96" spans="1:12" x14ac:dyDescent="0.2">
      <c r="C96" s="51"/>
      <c r="D96" s="51"/>
      <c r="E96" s="51"/>
      <c r="F96" s="51"/>
      <c r="G96" s="51"/>
      <c r="H96" s="51"/>
      <c r="I96" s="51"/>
      <c r="J96" s="51"/>
    </row>
  </sheetData>
  <mergeCells count="3">
    <mergeCell ref="A1:L1"/>
    <mergeCell ref="A2:L2"/>
    <mergeCell ref="C65:J65"/>
  </mergeCells>
  <printOptions horizontalCentered="1" gridLines="1"/>
  <pageMargins left="0.5" right="0.25" top="0.5" bottom="0.5" header="0.25" footer="0.25"/>
  <pageSetup paperSize="256" scale="4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94"/>
  <sheetViews>
    <sheetView tabSelected="1" zoomScale="80" zoomScaleNormal="80" zoomScaleSheetLayoutView="90" workbookViewId="0">
      <selection activeCell="B3" sqref="B3:G3"/>
    </sheetView>
  </sheetViews>
  <sheetFormatPr defaultColWidth="9.140625" defaultRowHeight="12.75" x14ac:dyDescent="0.2"/>
  <cols>
    <col min="1" max="1" width="5.7109375" style="57" customWidth="1"/>
    <col min="2" max="2" width="62.42578125" style="57" customWidth="1"/>
    <col min="3" max="6" width="19" style="57" customWidth="1"/>
    <col min="7" max="7" width="44.7109375" style="57" customWidth="1"/>
    <col min="8" max="16384" width="9.140625" style="57"/>
  </cols>
  <sheetData>
    <row r="2" spans="2:7" ht="89.25" customHeight="1" x14ac:dyDescent="0.2"/>
    <row r="3" spans="2:7" ht="27.75" x14ac:dyDescent="0.4">
      <c r="B3" s="96" t="s">
        <v>63</v>
      </c>
      <c r="C3" s="97"/>
      <c r="D3" s="97"/>
      <c r="E3" s="97"/>
      <c r="F3" s="97"/>
      <c r="G3" s="98"/>
    </row>
    <row r="4" spans="2:7" ht="15" x14ac:dyDescent="0.2">
      <c r="B4" s="99" t="s">
        <v>42</v>
      </c>
      <c r="C4" s="100"/>
      <c r="D4" s="100"/>
      <c r="E4" s="100"/>
      <c r="F4" s="101"/>
      <c r="G4" s="102"/>
    </row>
    <row r="5" spans="2:7" x14ac:dyDescent="0.2">
      <c r="B5" s="93" t="s">
        <v>60</v>
      </c>
      <c r="C5" s="103"/>
      <c r="D5" s="103"/>
      <c r="E5" s="103"/>
      <c r="F5" s="103"/>
      <c r="G5" s="104"/>
    </row>
    <row r="6" spans="2:7" ht="15" customHeight="1" x14ac:dyDescent="0.2">
      <c r="B6" s="93" t="s">
        <v>58</v>
      </c>
      <c r="C6" s="94"/>
      <c r="D6" s="94"/>
      <c r="E6" s="94"/>
      <c r="F6" s="94"/>
      <c r="G6" s="95"/>
    </row>
    <row r="7" spans="2:7" ht="15" customHeight="1" x14ac:dyDescent="0.2">
      <c r="B7" s="93"/>
      <c r="C7" s="94"/>
      <c r="D7" s="94"/>
      <c r="E7" s="94"/>
      <c r="F7" s="94"/>
      <c r="G7" s="95"/>
    </row>
    <row r="8" spans="2:7" ht="15" customHeight="1" x14ac:dyDescent="0.2">
      <c r="B8" s="93"/>
      <c r="C8" s="94"/>
      <c r="D8" s="94"/>
      <c r="E8" s="94"/>
      <c r="F8" s="94"/>
      <c r="G8" s="95"/>
    </row>
    <row r="9" spans="2:7" ht="15" customHeight="1" x14ac:dyDescent="0.2">
      <c r="B9" s="72"/>
      <c r="C9" s="73" t="s">
        <v>43</v>
      </c>
      <c r="D9" s="74" t="s">
        <v>44</v>
      </c>
      <c r="E9" s="74" t="s">
        <v>47</v>
      </c>
      <c r="F9" s="74" t="s">
        <v>49</v>
      </c>
      <c r="G9" s="61"/>
    </row>
    <row r="10" spans="2:7" s="66" customFormat="1" ht="46.5" customHeight="1" x14ac:dyDescent="0.2">
      <c r="B10" s="71" t="s">
        <v>39</v>
      </c>
      <c r="C10" s="75"/>
      <c r="D10" s="69"/>
      <c r="E10" s="69"/>
      <c r="F10" s="69"/>
      <c r="G10" s="62" t="s">
        <v>41</v>
      </c>
    </row>
    <row r="11" spans="2:7" ht="13.5" customHeight="1" x14ac:dyDescent="0.2">
      <c r="B11" s="29" t="s">
        <v>51</v>
      </c>
      <c r="C11" s="53" t="s">
        <v>43</v>
      </c>
      <c r="D11" s="53" t="s">
        <v>50</v>
      </c>
      <c r="E11" s="53" t="s">
        <v>47</v>
      </c>
      <c r="F11" s="53" t="s">
        <v>49</v>
      </c>
      <c r="G11" s="63"/>
    </row>
    <row r="12" spans="2:7" ht="13.5" customHeight="1" x14ac:dyDescent="0.2">
      <c r="B12" s="55"/>
      <c r="C12" s="59"/>
      <c r="D12" s="59"/>
      <c r="E12" s="59"/>
      <c r="F12" s="59"/>
      <c r="G12" s="64"/>
    </row>
    <row r="13" spans="2:7" ht="13.5" customHeight="1" x14ac:dyDescent="0.2">
      <c r="B13" s="76" t="s">
        <v>59</v>
      </c>
      <c r="C13" s="70">
        <v>1</v>
      </c>
      <c r="D13" s="70" t="s">
        <v>62</v>
      </c>
      <c r="E13" s="81"/>
      <c r="F13" s="81">
        <f>C13*E13</f>
        <v>0</v>
      </c>
      <c r="G13" s="78"/>
    </row>
    <row r="14" spans="2:7" ht="13.5" customHeight="1" x14ac:dyDescent="0.2">
      <c r="B14" s="76"/>
      <c r="C14" s="70"/>
      <c r="D14" s="70"/>
      <c r="E14" s="70"/>
      <c r="F14" s="70"/>
      <c r="G14" s="77"/>
    </row>
    <row r="15" spans="2:7" ht="13.5" customHeight="1" x14ac:dyDescent="0.2">
      <c r="B15" s="29" t="s">
        <v>57</v>
      </c>
      <c r="C15" s="53" t="s">
        <v>43</v>
      </c>
      <c r="D15" s="53" t="s">
        <v>52</v>
      </c>
      <c r="E15" s="53"/>
      <c r="F15" s="53" t="s">
        <v>49</v>
      </c>
      <c r="G15" s="63"/>
    </row>
    <row r="16" spans="2:7" ht="13.5" customHeight="1" x14ac:dyDescent="0.2">
      <c r="B16" s="55"/>
      <c r="C16" s="59"/>
      <c r="D16" s="59"/>
      <c r="E16" s="59"/>
      <c r="F16" s="59"/>
      <c r="G16" s="64"/>
    </row>
    <row r="17" spans="2:10" ht="13.5" customHeight="1" x14ac:dyDescent="0.2">
      <c r="B17" s="76" t="s">
        <v>48</v>
      </c>
      <c r="C17" s="70">
        <v>12</v>
      </c>
      <c r="D17" s="70" t="s">
        <v>53</v>
      </c>
      <c r="E17" s="81"/>
      <c r="F17" s="81">
        <f>C17*E17</f>
        <v>0</v>
      </c>
      <c r="G17" s="77"/>
    </row>
    <row r="18" spans="2:10" ht="13.5" customHeight="1" x14ac:dyDescent="0.2">
      <c r="B18" s="76" t="s">
        <v>45</v>
      </c>
      <c r="C18" s="70">
        <v>12</v>
      </c>
      <c r="D18" s="70" t="s">
        <v>53</v>
      </c>
      <c r="E18" s="81"/>
      <c r="F18" s="81">
        <f t="shared" ref="F18:F21" si="0">C18*E18</f>
        <v>0</v>
      </c>
      <c r="G18" s="77"/>
    </row>
    <row r="19" spans="2:10" x14ac:dyDescent="0.2">
      <c r="B19" s="76" t="s">
        <v>46</v>
      </c>
      <c r="C19" s="70">
        <v>12</v>
      </c>
      <c r="D19" s="70" t="s">
        <v>53</v>
      </c>
      <c r="E19" s="81"/>
      <c r="F19" s="81">
        <f t="shared" si="0"/>
        <v>0</v>
      </c>
      <c r="G19" s="77"/>
      <c r="J19" s="60"/>
    </row>
    <row r="20" spans="2:10" ht="20.100000000000001" customHeight="1" x14ac:dyDescent="0.2">
      <c r="B20" s="76" t="s">
        <v>54</v>
      </c>
      <c r="C20" s="70">
        <v>12</v>
      </c>
      <c r="D20" s="70" t="s">
        <v>53</v>
      </c>
      <c r="E20" s="81"/>
      <c r="F20" s="81">
        <f t="shared" si="0"/>
        <v>0</v>
      </c>
      <c r="G20" s="77"/>
    </row>
    <row r="21" spans="2:10" x14ac:dyDescent="0.2">
      <c r="B21" s="76" t="s">
        <v>55</v>
      </c>
      <c r="C21" s="70">
        <v>12</v>
      </c>
      <c r="D21" s="70" t="s">
        <v>53</v>
      </c>
      <c r="E21" s="81"/>
      <c r="F21" s="81">
        <f t="shared" si="0"/>
        <v>0</v>
      </c>
      <c r="G21" s="77"/>
    </row>
    <row r="22" spans="2:10" x14ac:dyDescent="0.2">
      <c r="B22" s="76"/>
      <c r="C22" s="70"/>
      <c r="D22" s="70"/>
      <c r="E22" s="70"/>
      <c r="F22" s="70"/>
      <c r="G22" s="77"/>
    </row>
    <row r="23" spans="2:10" ht="15.75" x14ac:dyDescent="0.2">
      <c r="B23" s="29" t="s">
        <v>56</v>
      </c>
      <c r="C23" s="53" t="s">
        <v>43</v>
      </c>
      <c r="D23" s="53" t="s">
        <v>50</v>
      </c>
      <c r="E23" s="53"/>
      <c r="F23" s="53" t="s">
        <v>49</v>
      </c>
      <c r="G23" s="63"/>
    </row>
    <row r="24" spans="2:10" ht="15.75" x14ac:dyDescent="0.2">
      <c r="B24" s="55"/>
      <c r="C24" s="59"/>
      <c r="D24" s="59"/>
      <c r="E24" s="59"/>
      <c r="F24" s="59"/>
      <c r="G24" s="64"/>
    </row>
    <row r="25" spans="2:10" x14ac:dyDescent="0.2">
      <c r="B25" s="76" t="s">
        <v>48</v>
      </c>
      <c r="C25" s="70">
        <v>200</v>
      </c>
      <c r="D25" s="70" t="s">
        <v>61</v>
      </c>
      <c r="E25" s="82"/>
      <c r="F25" s="82">
        <f>C25*E25</f>
        <v>0</v>
      </c>
      <c r="G25" s="79"/>
    </row>
    <row r="26" spans="2:10" x14ac:dyDescent="0.2">
      <c r="B26" s="76" t="s">
        <v>45</v>
      </c>
      <c r="C26" s="70">
        <v>200</v>
      </c>
      <c r="D26" s="70" t="s">
        <v>61</v>
      </c>
      <c r="E26" s="82"/>
      <c r="F26" s="82">
        <f t="shared" ref="F26:F29" si="1">C26*E26</f>
        <v>0</v>
      </c>
      <c r="G26" s="79"/>
    </row>
    <row r="27" spans="2:10" x14ac:dyDescent="0.2">
      <c r="B27" s="76" t="s">
        <v>46</v>
      </c>
      <c r="C27" s="70">
        <v>200</v>
      </c>
      <c r="D27" s="70" t="s">
        <v>61</v>
      </c>
      <c r="E27" s="82"/>
      <c r="F27" s="82">
        <f t="shared" si="1"/>
        <v>0</v>
      </c>
      <c r="G27" s="79"/>
      <c r="J27" s="60"/>
    </row>
    <row r="28" spans="2:10" ht="20.100000000000001" customHeight="1" x14ac:dyDescent="0.2">
      <c r="B28" s="76" t="s">
        <v>54</v>
      </c>
      <c r="C28" s="70">
        <v>200</v>
      </c>
      <c r="D28" s="70" t="s">
        <v>61</v>
      </c>
      <c r="E28" s="82"/>
      <c r="F28" s="82">
        <f t="shared" si="1"/>
        <v>0</v>
      </c>
      <c r="G28" s="79"/>
    </row>
    <row r="29" spans="2:10" x14ac:dyDescent="0.2">
      <c r="B29" s="76" t="s">
        <v>55</v>
      </c>
      <c r="C29" s="70">
        <v>200</v>
      </c>
      <c r="D29" s="70" t="s">
        <v>61</v>
      </c>
      <c r="E29" s="82"/>
      <c r="F29" s="82">
        <f t="shared" si="1"/>
        <v>0</v>
      </c>
      <c r="G29" s="79"/>
    </row>
    <row r="30" spans="2:10" x14ac:dyDescent="0.2">
      <c r="B30" s="76"/>
      <c r="C30" s="70"/>
      <c r="D30" s="70"/>
      <c r="E30" s="70"/>
      <c r="F30" s="70"/>
      <c r="G30" s="79"/>
    </row>
    <row r="31" spans="2:10" x14ac:dyDescent="0.2">
      <c r="B31" s="67"/>
      <c r="C31" s="68"/>
      <c r="D31" s="68"/>
      <c r="E31" s="68"/>
      <c r="F31" s="68"/>
      <c r="G31" s="80"/>
    </row>
    <row r="32" spans="2:10" ht="16.5" thickBot="1" x14ac:dyDescent="0.3">
      <c r="B32" s="56" t="s">
        <v>40</v>
      </c>
      <c r="C32" s="54"/>
      <c r="D32" s="54"/>
      <c r="E32" s="54"/>
      <c r="F32" s="83">
        <f>F13+F17+F18+F19+F20+F21+F25+F26+F27+F28+F29</f>
        <v>0</v>
      </c>
      <c r="G32" s="65"/>
    </row>
    <row r="33" spans="2:10" ht="13.5" thickTop="1" x14ac:dyDescent="0.2"/>
    <row r="35" spans="2:10" x14ac:dyDescent="0.2">
      <c r="B35" s="66"/>
      <c r="J35" s="60"/>
    </row>
    <row r="36" spans="2:10" ht="33" customHeight="1" x14ac:dyDescent="0.2">
      <c r="C36" s="58"/>
      <c r="D36" s="58"/>
      <c r="E36" s="58"/>
      <c r="F36" s="58"/>
      <c r="J36" s="60"/>
    </row>
    <row r="37" spans="2:10" x14ac:dyDescent="0.2">
      <c r="J37" s="60"/>
    </row>
    <row r="38" spans="2:10" x14ac:dyDescent="0.2">
      <c r="J38" s="60"/>
    </row>
    <row r="39" spans="2:10" x14ac:dyDescent="0.2">
      <c r="J39" s="60"/>
    </row>
    <row r="40" spans="2:10" x14ac:dyDescent="0.2">
      <c r="J40" s="60"/>
    </row>
    <row r="41" spans="2:10" x14ac:dyDescent="0.2">
      <c r="J41" s="60"/>
    </row>
    <row r="42" spans="2:10" x14ac:dyDescent="0.2">
      <c r="J42" s="60"/>
    </row>
    <row r="43" spans="2:10" x14ac:dyDescent="0.2">
      <c r="J43" s="60"/>
    </row>
    <row r="44" spans="2:10" x14ac:dyDescent="0.2">
      <c r="J44" s="60"/>
    </row>
    <row r="45" spans="2:10" x14ac:dyDescent="0.2">
      <c r="J45" s="60"/>
    </row>
    <row r="46" spans="2:10" x14ac:dyDescent="0.2">
      <c r="J46" s="60"/>
    </row>
    <row r="47" spans="2:10" x14ac:dyDescent="0.2">
      <c r="J47" s="60"/>
    </row>
    <row r="48" spans="2:10" x14ac:dyDescent="0.2">
      <c r="J48" s="60"/>
    </row>
    <row r="49" spans="10:10" x14ac:dyDescent="0.2">
      <c r="J49" s="60"/>
    </row>
    <row r="50" spans="10:10" x14ac:dyDescent="0.2">
      <c r="J50" s="60"/>
    </row>
    <row r="51" spans="10:10" x14ac:dyDescent="0.2">
      <c r="J51" s="60"/>
    </row>
    <row r="52" spans="10:10" x14ac:dyDescent="0.2">
      <c r="J52" s="60"/>
    </row>
    <row r="53" spans="10:10" x14ac:dyDescent="0.2">
      <c r="J53" s="60"/>
    </row>
    <row r="54" spans="10:10" x14ac:dyDescent="0.2">
      <c r="J54" s="60"/>
    </row>
    <row r="55" spans="10:10" x14ac:dyDescent="0.2">
      <c r="J55" s="60"/>
    </row>
    <row r="56" spans="10:10" x14ac:dyDescent="0.2">
      <c r="J56" s="60"/>
    </row>
    <row r="57" spans="10:10" x14ac:dyDescent="0.2">
      <c r="J57" s="60"/>
    </row>
    <row r="58" spans="10:10" x14ac:dyDescent="0.2">
      <c r="J58" s="60"/>
    </row>
    <row r="59" spans="10:10" x14ac:dyDescent="0.2">
      <c r="J59" s="60"/>
    </row>
    <row r="60" spans="10:10" x14ac:dyDescent="0.2">
      <c r="J60" s="60"/>
    </row>
    <row r="61" spans="10:10" x14ac:dyDescent="0.2">
      <c r="J61" s="60"/>
    </row>
    <row r="62" spans="10:10" x14ac:dyDescent="0.2">
      <c r="J62" s="60"/>
    </row>
    <row r="63" spans="10:10" x14ac:dyDescent="0.2">
      <c r="J63" s="60"/>
    </row>
    <row r="64" spans="10:10" x14ac:dyDescent="0.2">
      <c r="J64" s="60"/>
    </row>
    <row r="65" spans="10:10" x14ac:dyDescent="0.2">
      <c r="J65" s="60"/>
    </row>
    <row r="66" spans="10:10" x14ac:dyDescent="0.2">
      <c r="J66" s="60"/>
    </row>
    <row r="67" spans="10:10" x14ac:dyDescent="0.2">
      <c r="J67" s="60"/>
    </row>
    <row r="68" spans="10:10" x14ac:dyDescent="0.2">
      <c r="J68" s="60"/>
    </row>
    <row r="69" spans="10:10" x14ac:dyDescent="0.2">
      <c r="J69" s="60"/>
    </row>
    <row r="70" spans="10:10" x14ac:dyDescent="0.2">
      <c r="J70" s="60"/>
    </row>
    <row r="71" spans="10:10" x14ac:dyDescent="0.2">
      <c r="J71" s="60"/>
    </row>
    <row r="72" spans="10:10" x14ac:dyDescent="0.2">
      <c r="J72" s="60"/>
    </row>
    <row r="73" spans="10:10" x14ac:dyDescent="0.2">
      <c r="J73" s="60"/>
    </row>
    <row r="74" spans="10:10" x14ac:dyDescent="0.2">
      <c r="J74" s="60"/>
    </row>
    <row r="75" spans="10:10" x14ac:dyDescent="0.2">
      <c r="J75" s="60"/>
    </row>
    <row r="76" spans="10:10" x14ac:dyDescent="0.2">
      <c r="J76" s="60"/>
    </row>
    <row r="77" spans="10:10" x14ac:dyDescent="0.2">
      <c r="J77" s="60"/>
    </row>
    <row r="78" spans="10:10" x14ac:dyDescent="0.2">
      <c r="J78" s="60"/>
    </row>
    <row r="79" spans="10:10" x14ac:dyDescent="0.2">
      <c r="J79" s="60"/>
    </row>
    <row r="80" spans="10:10" x14ac:dyDescent="0.2">
      <c r="J80" s="60"/>
    </row>
    <row r="81" spans="10:10" x14ac:dyDescent="0.2">
      <c r="J81" s="60"/>
    </row>
    <row r="82" spans="10:10" x14ac:dyDescent="0.2">
      <c r="J82" s="60"/>
    </row>
    <row r="83" spans="10:10" x14ac:dyDescent="0.2">
      <c r="J83" s="60"/>
    </row>
    <row r="84" spans="10:10" x14ac:dyDescent="0.2">
      <c r="J84" s="60"/>
    </row>
    <row r="85" spans="10:10" x14ac:dyDescent="0.2">
      <c r="J85" s="60"/>
    </row>
    <row r="86" spans="10:10" x14ac:dyDescent="0.2">
      <c r="J86" s="60"/>
    </row>
    <row r="87" spans="10:10" x14ac:dyDescent="0.2">
      <c r="J87" s="60"/>
    </row>
    <row r="88" spans="10:10" x14ac:dyDescent="0.2">
      <c r="J88" s="60"/>
    </row>
    <row r="89" spans="10:10" x14ac:dyDescent="0.2">
      <c r="J89" s="60"/>
    </row>
    <row r="90" spans="10:10" x14ac:dyDescent="0.2">
      <c r="J90" s="60"/>
    </row>
    <row r="91" spans="10:10" x14ac:dyDescent="0.2">
      <c r="J91" s="60"/>
    </row>
    <row r="92" spans="10:10" x14ac:dyDescent="0.2">
      <c r="J92" s="60"/>
    </row>
    <row r="93" spans="10:10" x14ac:dyDescent="0.2">
      <c r="J93" s="60"/>
    </row>
    <row r="94" spans="10:10" x14ac:dyDescent="0.2">
      <c r="J94" s="60"/>
    </row>
  </sheetData>
  <mergeCells count="6">
    <mergeCell ref="B7:G7"/>
    <mergeCell ref="B8:G8"/>
    <mergeCell ref="B3:G3"/>
    <mergeCell ref="B4:G4"/>
    <mergeCell ref="B5:G5"/>
    <mergeCell ref="B6:G6"/>
  </mergeCells>
  <phoneticPr fontId="0" type="noConversion"/>
  <printOptions horizontalCentered="1" gridLines="1"/>
  <pageMargins left="0.5" right="0.25" top="0.5" bottom="0.5" header="0.25" footer="0.25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Responsiveness</vt:lpstr>
      <vt:lpstr>GENERATOR</vt:lpstr>
      <vt:lpstr>GENERATOR!Print_Area</vt:lpstr>
      <vt:lpstr>Responsiveness!Print_Area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Cheeney, David</dc:creator>
  <cp:lastModifiedBy>Coombs, Renel</cp:lastModifiedBy>
  <cp:lastPrinted>2023-01-17T21:21:26Z</cp:lastPrinted>
  <dcterms:created xsi:type="dcterms:W3CDTF">2001-01-03T13:08:55Z</dcterms:created>
  <dcterms:modified xsi:type="dcterms:W3CDTF">2025-09-25T23:37:47Z</dcterms:modified>
</cp:coreProperties>
</file>